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60" windowHeight="4500" activeTab="0"/>
  </bookViews>
  <sheets>
    <sheet name="Notes" sheetId="1" r:id="rId1"/>
    <sheet name="P&amp;L" sheetId="2" r:id="rId2"/>
    <sheet name="BS" sheetId="3" r:id="rId3"/>
  </sheets>
  <externalReferences>
    <externalReference r:id="rId6"/>
    <externalReference r:id="rId7"/>
  </externalReferences>
  <definedNames>
    <definedName name="_xlnm.Print_Area" localSheetId="2">'BS'!$A$1:$G$58</definedName>
    <definedName name="_xlnm.Print_Area" localSheetId="0">'Notes'!$A$49:$G$104</definedName>
    <definedName name="_xlnm.Print_Area" localSheetId="1">'P&amp;L'!$A$1:$K$76</definedName>
  </definedNames>
  <calcPr fullCalcOnLoad="1"/>
</workbook>
</file>

<file path=xl/sharedStrings.xml><?xml version="1.0" encoding="utf-8"?>
<sst xmlns="http://schemas.openxmlformats.org/spreadsheetml/2006/main" count="300" uniqueCount="171">
  <si>
    <t xml:space="preserve">NOTES TO QUARTERLY REPORT </t>
  </si>
  <si>
    <t>1.</t>
  </si>
  <si>
    <t>Accounting Policies and Methods of Computation</t>
  </si>
  <si>
    <t>2.</t>
  </si>
  <si>
    <t>Exceptional Items</t>
  </si>
  <si>
    <t>3.</t>
  </si>
  <si>
    <t>Extraordinary Items</t>
  </si>
  <si>
    <t>4.</t>
  </si>
  <si>
    <t>Taxation</t>
  </si>
  <si>
    <t>5.</t>
  </si>
  <si>
    <t>6.</t>
  </si>
  <si>
    <t>7.</t>
  </si>
  <si>
    <t>8.</t>
  </si>
  <si>
    <t>Changes in the Composition of the Company</t>
  </si>
  <si>
    <t>(a)</t>
  </si>
  <si>
    <t>(b)</t>
  </si>
  <si>
    <t>9.</t>
  </si>
  <si>
    <t>Status of Corporate Proposals Announced</t>
  </si>
  <si>
    <t>10.</t>
  </si>
  <si>
    <t>Seasonality or Cyclicality of Operations</t>
  </si>
  <si>
    <t>11.</t>
  </si>
  <si>
    <t>12.</t>
  </si>
  <si>
    <t xml:space="preserve">Short Term Borrowings </t>
  </si>
  <si>
    <t>Secured</t>
  </si>
  <si>
    <t>Total</t>
  </si>
  <si>
    <t>RM'000</t>
  </si>
  <si>
    <t>- Bank overdrafts</t>
  </si>
  <si>
    <t>- Current portion of long term loans</t>
  </si>
  <si>
    <t xml:space="preserve">Long Term Borrowings </t>
  </si>
  <si>
    <t>- Term loans</t>
  </si>
  <si>
    <t>13.</t>
  </si>
  <si>
    <t>Contingent Liabilities</t>
  </si>
  <si>
    <t>14.</t>
  </si>
  <si>
    <t>Financial Instruments with Off Balance Sheet Risk</t>
  </si>
  <si>
    <t>15.</t>
  </si>
  <si>
    <t xml:space="preserve">Material Litigation </t>
  </si>
  <si>
    <t>16.</t>
  </si>
  <si>
    <t>Segment Reporting</t>
  </si>
  <si>
    <t>17.</t>
  </si>
  <si>
    <t>Material Changes in the Quarterly Results compared to Preceding Quarter's Results</t>
  </si>
  <si>
    <t>18.</t>
  </si>
  <si>
    <t>Review of Performance</t>
  </si>
  <si>
    <t>19.</t>
  </si>
  <si>
    <t>Current Year Prospects</t>
  </si>
  <si>
    <t>20.</t>
  </si>
  <si>
    <t>Variance of actual profit from forecast profit and shortfall in profit guarantee</t>
  </si>
  <si>
    <t>Variance of actual profit from forecast</t>
  </si>
  <si>
    <t>: N/A</t>
  </si>
  <si>
    <t>Shortfall in profit guarantee</t>
  </si>
  <si>
    <t xml:space="preserve"> Explanatory notes are only applicable in the final quarter.</t>
  </si>
  <si>
    <t>21.</t>
  </si>
  <si>
    <t>Dividend</t>
  </si>
  <si>
    <t>BY ORDER OF THE BOARD</t>
  </si>
  <si>
    <t>Company Secretary</t>
  </si>
  <si>
    <t>Group Borrowings</t>
  </si>
  <si>
    <t>DeGem Berhad</t>
  </si>
  <si>
    <t>(Company No : 415726 - T)</t>
  </si>
  <si>
    <t>QUARTERLY REPORT ON CONSOLIDATED RESULTS FOR THE SECOND QUARTER ENDED 30 JUNE 2001.</t>
  </si>
  <si>
    <t>THE FIGURES HAVE NOT BEEN AUDITED.</t>
  </si>
  <si>
    <t>CONSOLIDATED INCOME STATEMENT</t>
  </si>
  <si>
    <t>INDIVIDUAL QUARTER</t>
  </si>
  <si>
    <t>CUMULATIVE QUARTER</t>
  </si>
  <si>
    <t>AUDITED</t>
  </si>
  <si>
    <t xml:space="preserve">PRECEDING </t>
  </si>
  <si>
    <t>CURRENT YEAR</t>
  </si>
  <si>
    <t>YEAR</t>
  </si>
  <si>
    <t>QUARTER</t>
  </si>
  <si>
    <t>CORRESPONDING</t>
  </si>
  <si>
    <t>1.01.2001</t>
  </si>
  <si>
    <t>1.01.2000</t>
  </si>
  <si>
    <t>TO</t>
  </si>
  <si>
    <t>30.06.2001</t>
  </si>
  <si>
    <t>31.12.2000</t>
  </si>
  <si>
    <t>30.06.2000</t>
  </si>
  <si>
    <t>31.03.2001</t>
  </si>
  <si>
    <t>Revenue</t>
  </si>
  <si>
    <t>N/R</t>
  </si>
  <si>
    <t>Investment income</t>
  </si>
  <si>
    <t>(c)</t>
  </si>
  <si>
    <t>Other income including interest income</t>
  </si>
  <si>
    <t>Profit before finance cost,</t>
  </si>
  <si>
    <t>depreciation and amortisation,</t>
  </si>
  <si>
    <t>exceptional items, income tax, minority</t>
  </si>
  <si>
    <t>interests and extraordinary items</t>
  </si>
  <si>
    <t>Less finance cost</t>
  </si>
  <si>
    <t>Less depreciation and amortisation</t>
  </si>
  <si>
    <t>(d)</t>
  </si>
  <si>
    <t>Exceptional items</t>
  </si>
  <si>
    <t>(e)</t>
  </si>
  <si>
    <t xml:space="preserve">Profit before income tax, minority </t>
  </si>
  <si>
    <t>(f)</t>
  </si>
  <si>
    <t>Share of profit of associated companies</t>
  </si>
  <si>
    <t>(g)</t>
  </si>
  <si>
    <t>Profit before income tax, minority interests</t>
  </si>
  <si>
    <t>and extraordinary items</t>
  </si>
  <si>
    <t>(h)</t>
  </si>
  <si>
    <t>Income tax</t>
  </si>
  <si>
    <t>Profit after income tax, before deducting</t>
  </si>
  <si>
    <t>minority interests</t>
  </si>
  <si>
    <t>(ii)</t>
  </si>
  <si>
    <t>Less minority interests</t>
  </si>
  <si>
    <t>(j)</t>
  </si>
  <si>
    <t>Net profit from ordinary activities</t>
  </si>
  <si>
    <t>attributable to members of the company</t>
  </si>
  <si>
    <t>Extraordinary items</t>
  </si>
  <si>
    <t>(iii)</t>
  </si>
  <si>
    <t>Extraordinary items attributable to</t>
  </si>
  <si>
    <t>members of the company</t>
  </si>
  <si>
    <t>(l)</t>
  </si>
  <si>
    <t>Net profit attributable to the members</t>
  </si>
  <si>
    <t>of the company</t>
  </si>
  <si>
    <t xml:space="preserve">after deducting any provision for </t>
  </si>
  <si>
    <t>preference dividends, if any:</t>
  </si>
  <si>
    <t>- Basic (based on 35,000,000 ordinary shares) - sen</t>
  </si>
  <si>
    <t>Dividend per share (sen)</t>
  </si>
  <si>
    <t>N/A</t>
  </si>
  <si>
    <t>Dividend Description</t>
  </si>
  <si>
    <t>N/R:</t>
  </si>
  <si>
    <t>Not Reported</t>
  </si>
  <si>
    <t>N/A:</t>
  </si>
  <si>
    <t>Not Applicable</t>
  </si>
  <si>
    <t>CONSOLIDATED BALANCE SHEET</t>
  </si>
  <si>
    <t>Property, Plant and Equipment</t>
  </si>
  <si>
    <t>Intangible Assets</t>
  </si>
  <si>
    <t>Current Assets</t>
  </si>
  <si>
    <t>Current Liabilities</t>
  </si>
  <si>
    <t xml:space="preserve">Net Current Assets </t>
  </si>
  <si>
    <t>Shareholders' Funds</t>
  </si>
  <si>
    <t>Share Capital</t>
  </si>
  <si>
    <t>Reserves</t>
  </si>
  <si>
    <t>Minority Interests</t>
  </si>
  <si>
    <t>Long Term Borrowings</t>
  </si>
  <si>
    <t>Other Long Term Liabilities</t>
  </si>
  <si>
    <t>Net Tangible Assets per share (RM)</t>
  </si>
  <si>
    <t>AS AT END OF</t>
  </si>
  <si>
    <t>CURRENT</t>
  </si>
  <si>
    <t>PRECEEDING</t>
  </si>
  <si>
    <t>FINANCIAL</t>
  </si>
  <si>
    <t>YEAR END</t>
  </si>
  <si>
    <t>-Inventories</t>
  </si>
  <si>
    <t>-Trade Receivables</t>
  </si>
  <si>
    <t>-Other Receivables</t>
  </si>
  <si>
    <t>-Cash and Bank Balances</t>
  </si>
  <si>
    <t>-Short Term Borrowings</t>
  </si>
  <si>
    <t>-Trade Payables</t>
  </si>
  <si>
    <t>-Other Payables</t>
  </si>
  <si>
    <t>-Amount due to Related Companies</t>
  </si>
  <si>
    <t>-Provision for Taxation</t>
  </si>
  <si>
    <t>-Proposed Dividend</t>
  </si>
  <si>
    <t>-Capital Reserve</t>
  </si>
  <si>
    <t xml:space="preserve">-Retained Profit </t>
  </si>
  <si>
    <t>RM</t>
  </si>
  <si>
    <t>(i)</t>
  </si>
  <si>
    <t>(k)</t>
  </si>
  <si>
    <t>for audited</t>
  </si>
  <si>
    <t>for cumulative</t>
  </si>
  <si>
    <t>Current</t>
  </si>
  <si>
    <t>quarter</t>
  </si>
  <si>
    <t>Year to date</t>
  </si>
  <si>
    <t>Based on results for the period</t>
  </si>
  <si>
    <t>- Current taxation</t>
  </si>
  <si>
    <t>- Deferred taxation</t>
  </si>
  <si>
    <t>(m)</t>
  </si>
  <si>
    <t>Earnings per share based on 2 (m) above</t>
  </si>
  <si>
    <t>Quoted Securities</t>
  </si>
  <si>
    <t>Chow Chooi Yoong</t>
  </si>
  <si>
    <t>Date:  5 October 2001</t>
  </si>
  <si>
    <t>Subsequent Material Events</t>
  </si>
  <si>
    <t xml:space="preserve">Pre-acquisition profit/(loss) </t>
  </si>
  <si>
    <t xml:space="preserve">- Fully Diluted </t>
  </si>
  <si>
    <t>Profits / (Losses) on Sale of Unquoted Investment and / or Properties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</si>
</sst>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_);_(* \(#,##0\);_(* &quot;-&quot;??_);_(@_)"/>
    <numFmt numFmtId="173" formatCode="_(* #,##0.0_);_(* \(#,##0.0\);_(* &quot;-&quot;??_);_(@_)"/>
    <numFmt numFmtId="174" formatCode="#,##0_);[Red]\(#,##0\);_(* &quot;-&quot;??_)"/>
  </numFmts>
  <fonts count="10">
    <font>
      <sz val="10"/>
      <name val="Arial"/>
      <family val="0"/>
    </font>
    <font>
      <sz val="10"/>
      <name val="Times New Roman"/>
      <family val="1"/>
    </font>
    <font>
      <b/>
      <sz val="11"/>
      <name val="Times New Roman"/>
      <family val="1"/>
    </font>
    <font>
      <b/>
      <i/>
      <sz val="11"/>
      <name val="Times New Roman"/>
      <family val="1"/>
    </font>
    <font>
      <b/>
      <sz val="10"/>
      <name val="Times New Roman"/>
      <family val="1"/>
    </font>
    <font>
      <b/>
      <i/>
      <sz val="10"/>
      <name val="Times New Roman"/>
      <family val="1"/>
    </font>
    <font>
      <sz val="16"/>
      <name val="Arial"/>
      <family val="2"/>
    </font>
    <font>
      <b/>
      <sz val="10"/>
      <name val="Arial"/>
      <family val="2"/>
    </font>
    <font>
      <sz val="11"/>
      <name val="Times New Roman"/>
      <family val="1"/>
    </font>
    <font>
      <sz val="11"/>
      <color indexed="12"/>
      <name val="Times New Roman"/>
      <family val="1"/>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0">
    <xf numFmtId="0" fontId="0" fillId="0" borderId="0" xfId="0" applyAlignment="1">
      <alignment/>
    </xf>
    <xf numFmtId="0" fontId="1" fillId="0" borderId="0" xfId="0" applyFont="1" applyAlignment="1">
      <alignment/>
    </xf>
    <xf numFmtId="0" fontId="3" fillId="0" borderId="0" xfId="0" applyFont="1" applyFill="1" applyAlignment="1">
      <alignment horizontal="center"/>
    </xf>
    <xf numFmtId="0" fontId="4" fillId="0" borderId="0" xfId="0" applyFont="1" applyAlignment="1" quotePrefix="1">
      <alignment horizontal="left"/>
    </xf>
    <xf numFmtId="0" fontId="4" fillId="0" borderId="0" xfId="0" applyFont="1" applyAlignment="1">
      <alignment/>
    </xf>
    <xf numFmtId="0" fontId="1" fillId="0" borderId="0" xfId="0" applyFont="1" applyAlignment="1">
      <alignment horizontal="left"/>
    </xf>
    <xf numFmtId="0" fontId="1" fillId="0" borderId="0" xfId="0" applyFont="1" applyBorder="1" applyAlignment="1">
      <alignment/>
    </xf>
    <xf numFmtId="0" fontId="1" fillId="0" borderId="0" xfId="0" applyFont="1" applyFill="1" applyAlignment="1">
      <alignment/>
    </xf>
    <xf numFmtId="0" fontId="1" fillId="0" borderId="0" xfId="0" applyFont="1" applyAlignment="1">
      <alignment horizontal="center"/>
    </xf>
    <xf numFmtId="0" fontId="5" fillId="0" borderId="0" xfId="0" applyFont="1" applyAlignment="1">
      <alignment/>
    </xf>
    <xf numFmtId="0" fontId="4" fillId="0" borderId="0" xfId="0" applyFont="1" applyAlignment="1">
      <alignment horizontal="left"/>
    </xf>
    <xf numFmtId="0" fontId="4" fillId="0" borderId="0" xfId="0" applyFont="1" applyAlignment="1" quotePrefix="1">
      <alignment/>
    </xf>
    <xf numFmtId="0" fontId="1" fillId="0" borderId="0" xfId="0" applyFont="1" applyBorder="1" applyAlignment="1" quotePrefix="1">
      <alignment/>
    </xf>
    <xf numFmtId="172" fontId="1" fillId="0" borderId="0" xfId="15" applyNumberFormat="1" applyFont="1" applyBorder="1" applyAlignment="1">
      <alignment/>
    </xf>
    <xf numFmtId="0" fontId="5" fillId="0" borderId="0" xfId="0" applyFont="1" applyBorder="1" applyAlignment="1">
      <alignment/>
    </xf>
    <xf numFmtId="0" fontId="1" fillId="0" borderId="0" xfId="0" applyFont="1" applyBorder="1" applyAlignment="1">
      <alignment horizontal="center"/>
    </xf>
    <xf numFmtId="172" fontId="1" fillId="0" borderId="1" xfId="15" applyNumberFormat="1" applyFont="1" applyBorder="1" applyAlignment="1">
      <alignment/>
    </xf>
    <xf numFmtId="172" fontId="4" fillId="0" borderId="1" xfId="0" applyNumberFormat="1" applyFont="1" applyBorder="1" applyAlignment="1">
      <alignment/>
    </xf>
    <xf numFmtId="172" fontId="4" fillId="0" borderId="0" xfId="0" applyNumberFormat="1" applyFont="1" applyBorder="1" applyAlignment="1">
      <alignment/>
    </xf>
    <xf numFmtId="0" fontId="0" fillId="0" borderId="0" xfId="0" applyFont="1" applyAlignment="1">
      <alignment/>
    </xf>
    <xf numFmtId="0" fontId="6"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2" fillId="0" borderId="0" xfId="0" applyFont="1" applyAlignment="1">
      <alignment horizontal="left"/>
    </xf>
    <xf numFmtId="0" fontId="8" fillId="0" borderId="0" xfId="0" applyFont="1" applyAlignment="1">
      <alignment/>
    </xf>
    <xf numFmtId="0" fontId="2" fillId="0" borderId="0" xfId="0" applyFont="1" applyAlignment="1">
      <alignment horizontal="centerContinuous"/>
    </xf>
    <xf numFmtId="0" fontId="2" fillId="0" borderId="0" xfId="0" applyFont="1" applyBorder="1" applyAlignment="1">
      <alignment horizontal="centerContinuous"/>
    </xf>
    <xf numFmtId="0" fontId="2" fillId="0" borderId="0" xfId="0" applyFont="1" applyFill="1" applyBorder="1" applyAlignment="1">
      <alignment horizontal="centerContinuous"/>
    </xf>
    <xf numFmtId="0" fontId="8" fillId="0" borderId="0" xfId="0" applyFont="1" applyAlignment="1">
      <alignment horizontal="left"/>
    </xf>
    <xf numFmtId="0" fontId="8" fillId="0" borderId="0" xfId="0" applyFont="1" applyAlignment="1">
      <alignment horizontal="centerContinuous"/>
    </xf>
    <xf numFmtId="0" fontId="8" fillId="0" borderId="0" xfId="0" applyFont="1" applyBorder="1" applyAlignment="1">
      <alignment horizontal="centerContinuous"/>
    </xf>
    <xf numFmtId="0" fontId="8" fillId="0" borderId="0" xfId="0" applyFont="1" applyFill="1" applyBorder="1" applyAlignment="1">
      <alignment horizontal="centerContinuous"/>
    </xf>
    <xf numFmtId="0" fontId="8" fillId="0" borderId="0" xfId="0" applyFont="1" applyBorder="1" applyAlignment="1">
      <alignment/>
    </xf>
    <xf numFmtId="0" fontId="8" fillId="0" borderId="0" xfId="0" applyFont="1" applyFill="1" applyBorder="1" applyAlignment="1">
      <alignment/>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Alignment="1" quotePrefix="1">
      <alignment horizontal="center"/>
    </xf>
    <xf numFmtId="0" fontId="2" fillId="0" borderId="0" xfId="0" applyFont="1" applyBorder="1" applyAlignment="1" quotePrefix="1">
      <alignment horizontal="center"/>
    </xf>
    <xf numFmtId="0" fontId="2" fillId="0" borderId="0" xfId="0" applyFont="1" applyFill="1" applyBorder="1" applyAlignment="1" quotePrefix="1">
      <alignment horizontal="right"/>
    </xf>
    <xf numFmtId="0" fontId="8" fillId="0" borderId="0" xfId="0" applyFont="1" applyAlignment="1">
      <alignment horizontal="center"/>
    </xf>
    <xf numFmtId="0" fontId="8" fillId="0" borderId="0" xfId="0" applyFont="1" applyBorder="1" applyAlignment="1">
      <alignment horizontal="center"/>
    </xf>
    <xf numFmtId="0" fontId="8" fillId="0" borderId="0" xfId="0" applyFont="1" applyFill="1" applyBorder="1" applyAlignment="1">
      <alignment horizontal="center"/>
    </xf>
    <xf numFmtId="0" fontId="8" fillId="0" borderId="0" xfId="0" applyFont="1" applyAlignment="1" quotePrefix="1">
      <alignment horizontal="left"/>
    </xf>
    <xf numFmtId="0" fontId="2" fillId="0" borderId="0" xfId="0" applyFont="1" applyAlignment="1" quotePrefix="1">
      <alignment horizontal="left"/>
    </xf>
    <xf numFmtId="172" fontId="8" fillId="0" borderId="0" xfId="15" applyNumberFormat="1" applyFont="1" applyAlignment="1">
      <alignment/>
    </xf>
    <xf numFmtId="172" fontId="8" fillId="0" borderId="0" xfId="15" applyNumberFormat="1" applyFont="1" applyBorder="1" applyAlignment="1">
      <alignment/>
    </xf>
    <xf numFmtId="43" fontId="8" fillId="0" borderId="0" xfId="15" applyNumberFormat="1" applyFont="1" applyAlignment="1">
      <alignment horizontal="center"/>
    </xf>
    <xf numFmtId="172" fontId="8" fillId="0" borderId="0" xfId="15" applyNumberFormat="1" applyFont="1" applyFill="1" applyBorder="1" applyAlignment="1">
      <alignment/>
    </xf>
    <xf numFmtId="0" fontId="2" fillId="0" borderId="0" xfId="0" applyFont="1" applyAlignment="1">
      <alignment/>
    </xf>
    <xf numFmtId="172" fontId="2" fillId="0" borderId="0" xfId="15" applyNumberFormat="1" applyFont="1" applyAlignment="1">
      <alignment horizontal="center"/>
    </xf>
    <xf numFmtId="172" fontId="2" fillId="0" borderId="0" xfId="15" applyNumberFormat="1" applyFont="1" applyBorder="1" applyAlignment="1">
      <alignment horizontal="center"/>
    </xf>
    <xf numFmtId="172" fontId="2" fillId="0" borderId="0" xfId="15" applyNumberFormat="1" applyFont="1" applyFill="1" applyBorder="1" applyAlignment="1">
      <alignment horizontal="center"/>
    </xf>
    <xf numFmtId="172" fontId="8" fillId="0" borderId="0" xfId="15" applyNumberFormat="1" applyFont="1" applyAlignment="1">
      <alignment/>
    </xf>
    <xf numFmtId="172" fontId="8" fillId="0" borderId="0" xfId="15" applyNumberFormat="1" applyFont="1" applyBorder="1" applyAlignment="1">
      <alignment/>
    </xf>
    <xf numFmtId="172" fontId="8" fillId="0" borderId="0" xfId="15" applyNumberFormat="1" applyFont="1" applyAlignment="1">
      <alignment horizontal="center"/>
    </xf>
    <xf numFmtId="172" fontId="8" fillId="0" borderId="0" xfId="15" applyNumberFormat="1" applyFont="1" applyFill="1" applyBorder="1" applyAlignment="1">
      <alignment/>
    </xf>
    <xf numFmtId="172" fontId="9" fillId="0" borderId="2" xfId="15" applyNumberFormat="1" applyFont="1" applyBorder="1" applyAlignment="1">
      <alignment/>
    </xf>
    <xf numFmtId="172" fontId="9" fillId="0" borderId="0" xfId="15" applyNumberFormat="1" applyFont="1" applyBorder="1" applyAlignment="1">
      <alignment/>
    </xf>
    <xf numFmtId="172" fontId="9" fillId="0" borderId="2" xfId="15" applyNumberFormat="1" applyFont="1" applyBorder="1" applyAlignment="1">
      <alignment horizontal="center"/>
    </xf>
    <xf numFmtId="172" fontId="9" fillId="0" borderId="0" xfId="15" applyNumberFormat="1" applyFont="1" applyFill="1" applyBorder="1" applyAlignment="1">
      <alignment/>
    </xf>
    <xf numFmtId="0" fontId="8" fillId="0" borderId="0" xfId="0" applyFont="1" applyAlignment="1" quotePrefix="1">
      <alignment/>
    </xf>
    <xf numFmtId="172" fontId="9" fillId="0" borderId="0" xfId="15" applyNumberFormat="1" applyFont="1" applyAlignment="1">
      <alignment/>
    </xf>
    <xf numFmtId="172" fontId="9" fillId="0" borderId="0" xfId="15" applyNumberFormat="1" applyFont="1" applyAlignment="1">
      <alignment horizontal="center"/>
    </xf>
    <xf numFmtId="172" fontId="9" fillId="0" borderId="3" xfId="15" applyNumberFormat="1" applyFont="1" applyBorder="1" applyAlignment="1">
      <alignment/>
    </xf>
    <xf numFmtId="172" fontId="9" fillId="0" borderId="3" xfId="15" applyNumberFormat="1" applyFont="1" applyBorder="1" applyAlignment="1">
      <alignment horizontal="center"/>
    </xf>
    <xf numFmtId="172" fontId="9" fillId="0" borderId="4" xfId="15" applyNumberFormat="1" applyFont="1" applyBorder="1" applyAlignment="1">
      <alignment horizontal="right"/>
    </xf>
    <xf numFmtId="172" fontId="9" fillId="0" borderId="0" xfId="15" applyNumberFormat="1" applyFont="1" applyBorder="1" applyAlignment="1">
      <alignment horizontal="right"/>
    </xf>
    <xf numFmtId="172" fontId="9" fillId="0" borderId="4" xfId="15" applyNumberFormat="1" applyFont="1" applyBorder="1" applyAlignment="1">
      <alignment horizontal="center"/>
    </xf>
    <xf numFmtId="172" fontId="9" fillId="0" borderId="0" xfId="15" applyNumberFormat="1" applyFont="1" applyFill="1" applyBorder="1" applyAlignment="1">
      <alignment horizontal="right"/>
    </xf>
    <xf numFmtId="172" fontId="8" fillId="0" borderId="0" xfId="15" applyNumberFormat="1" applyFont="1" applyAlignment="1">
      <alignment horizontal="right"/>
    </xf>
    <xf numFmtId="172" fontId="8" fillId="0" borderId="0" xfId="15" applyNumberFormat="1" applyFont="1" applyBorder="1" applyAlignment="1">
      <alignment horizontal="right"/>
    </xf>
    <xf numFmtId="172" fontId="8" fillId="0" borderId="0" xfId="15" applyNumberFormat="1" applyFont="1" applyFill="1" applyBorder="1" applyAlignment="1">
      <alignment horizontal="right"/>
    </xf>
    <xf numFmtId="43" fontId="8" fillId="0" borderId="0" xfId="15" applyNumberFormat="1" applyFont="1" applyAlignment="1">
      <alignment/>
    </xf>
    <xf numFmtId="43" fontId="8" fillId="0" borderId="0" xfId="15" applyNumberFormat="1" applyFont="1" applyBorder="1" applyAlignment="1">
      <alignment/>
    </xf>
    <xf numFmtId="43" fontId="8" fillId="0" borderId="0" xfId="15" applyNumberFormat="1" applyFont="1" applyFill="1" applyBorder="1" applyAlignment="1">
      <alignment/>
    </xf>
    <xf numFmtId="0" fontId="8" fillId="0" borderId="0" xfId="0" applyFont="1" applyFill="1" applyBorder="1" applyAlignment="1">
      <alignment horizontal="left"/>
    </xf>
    <xf numFmtId="172" fontId="8" fillId="0" borderId="5" xfId="15" applyNumberFormat="1" applyFont="1" applyBorder="1" applyAlignment="1">
      <alignment/>
    </xf>
    <xf numFmtId="172" fontId="8" fillId="0" borderId="6" xfId="15" applyNumberFormat="1" applyFont="1" applyBorder="1" applyAlignment="1">
      <alignment/>
    </xf>
    <xf numFmtId="43" fontId="8" fillId="0" borderId="5" xfId="15" applyNumberFormat="1" applyFont="1" applyBorder="1" applyAlignment="1">
      <alignment horizontal="center"/>
    </xf>
    <xf numFmtId="172" fontId="8" fillId="0" borderId="6" xfId="15" applyNumberFormat="1" applyFont="1" applyBorder="1" applyAlignment="1">
      <alignment horizontal="center"/>
    </xf>
    <xf numFmtId="172" fontId="8" fillId="0" borderId="7" xfId="15" applyNumberFormat="1" applyFont="1" applyBorder="1" applyAlignment="1">
      <alignment/>
    </xf>
    <xf numFmtId="43" fontId="8" fillId="0" borderId="7" xfId="15" applyNumberFormat="1" applyFont="1" applyBorder="1" applyAlignment="1">
      <alignment horizontal="center"/>
    </xf>
    <xf numFmtId="0" fontId="7" fillId="0" borderId="0" xfId="0" applyFont="1" applyBorder="1" applyAlignment="1">
      <alignment/>
    </xf>
    <xf numFmtId="0" fontId="2" fillId="0" borderId="0" xfId="0" applyFont="1" applyBorder="1" applyAlignment="1" quotePrefix="1">
      <alignment horizontal="left"/>
    </xf>
    <xf numFmtId="15" fontId="2" fillId="0" borderId="0" xfId="0" applyNumberFormat="1" applyFont="1" applyAlignment="1" quotePrefix="1">
      <alignment horizontal="left"/>
    </xf>
    <xf numFmtId="0" fontId="2" fillId="0" borderId="0" xfId="0" applyFont="1" applyBorder="1" applyAlignment="1">
      <alignment/>
    </xf>
    <xf numFmtId="172" fontId="2" fillId="0" borderId="0" xfId="15" applyNumberFormat="1" applyFont="1" applyBorder="1" applyAlignment="1">
      <alignment horizontal="centerContinuous"/>
    </xf>
    <xf numFmtId="0" fontId="8" fillId="0" borderId="8" xfId="0" applyFont="1" applyBorder="1" applyAlignment="1">
      <alignment/>
    </xf>
    <xf numFmtId="0" fontId="8" fillId="0" borderId="9" xfId="0" applyFont="1" applyBorder="1" applyAlignment="1">
      <alignment/>
    </xf>
    <xf numFmtId="0" fontId="8" fillId="0" borderId="9" xfId="0" applyFont="1" applyBorder="1" applyAlignment="1">
      <alignment horizontal="center"/>
    </xf>
    <xf numFmtId="0" fontId="8" fillId="0" borderId="8" xfId="0" applyFont="1" applyBorder="1" applyAlignment="1">
      <alignment horizontal="center"/>
    </xf>
    <xf numFmtId="172" fontId="8" fillId="0" borderId="0" xfId="15" applyNumberFormat="1" applyFont="1" applyBorder="1" applyAlignment="1" quotePrefix="1">
      <alignment horizontal="center"/>
    </xf>
    <xf numFmtId="172" fontId="8" fillId="0" borderId="0" xfId="15" applyNumberFormat="1" applyFont="1" applyBorder="1" applyAlignment="1">
      <alignment horizontal="center"/>
    </xf>
    <xf numFmtId="172" fontId="8" fillId="0" borderId="8" xfId="15" applyNumberFormat="1" applyFont="1" applyBorder="1" applyAlignment="1" quotePrefix="1">
      <alignment horizontal="center"/>
    </xf>
    <xf numFmtId="172" fontId="8" fillId="0" borderId="9" xfId="15" applyNumberFormat="1"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43" fontId="8" fillId="0" borderId="10" xfId="15" applyFont="1" applyBorder="1" applyAlignment="1">
      <alignment/>
    </xf>
    <xf numFmtId="0" fontId="8" fillId="0" borderId="11" xfId="0" applyFont="1" applyBorder="1" applyAlignment="1">
      <alignment/>
    </xf>
    <xf numFmtId="43" fontId="8" fillId="0" borderId="0" xfId="15" applyFont="1" applyBorder="1" applyAlignment="1">
      <alignment/>
    </xf>
    <xf numFmtId="172" fontId="8" fillId="0" borderId="0" xfId="15" applyNumberFormat="1" applyFont="1" applyFill="1" applyBorder="1" applyAlignment="1">
      <alignment horizontal="center"/>
    </xf>
    <xf numFmtId="0" fontId="8" fillId="0" borderId="0" xfId="0" applyFont="1" applyBorder="1" applyAlignment="1" quotePrefix="1">
      <alignment horizontal="left"/>
    </xf>
    <xf numFmtId="0" fontId="8" fillId="0" borderId="0" xfId="0" applyFont="1" applyBorder="1" applyAlignment="1">
      <alignment horizontal="left"/>
    </xf>
    <xf numFmtId="172" fontId="8" fillId="0" borderId="0" xfId="0" applyNumberFormat="1" applyFont="1" applyBorder="1" applyAlignment="1">
      <alignment/>
    </xf>
    <xf numFmtId="172" fontId="8" fillId="0" borderId="0" xfId="0" applyNumberFormat="1" applyFont="1" applyBorder="1" applyAlignment="1">
      <alignment horizontal="center"/>
    </xf>
    <xf numFmtId="172" fontId="8" fillId="0" borderId="0" xfId="0" applyNumberFormat="1" applyFont="1" applyFill="1" applyBorder="1" applyAlignment="1">
      <alignment horizontal="center"/>
    </xf>
    <xf numFmtId="172" fontId="8" fillId="0" borderId="0" xfId="15" applyNumberFormat="1" applyFont="1" applyFill="1" applyBorder="1" applyAlignment="1" quotePrefix="1">
      <alignment horizontal="center"/>
    </xf>
    <xf numFmtId="43" fontId="8" fillId="0" borderId="1" xfId="15" applyFont="1" applyBorder="1" applyAlignment="1">
      <alignment/>
    </xf>
    <xf numFmtId="172" fontId="8" fillId="0" borderId="9" xfId="15" applyNumberFormat="1" applyFont="1" applyBorder="1" applyAlignment="1" quotePrefix="1">
      <alignment horizontal="center"/>
    </xf>
    <xf numFmtId="172" fontId="8" fillId="0" borderId="8" xfId="15" applyNumberFormat="1" applyFont="1" applyBorder="1" applyAlignment="1">
      <alignment horizontal="center"/>
    </xf>
    <xf numFmtId="0" fontId="2" fillId="0" borderId="7" xfId="0" applyFont="1" applyBorder="1" applyAlignment="1">
      <alignment horizontal="centerContinuous"/>
    </xf>
    <xf numFmtId="0" fontId="8" fillId="0" borderId="5" xfId="0" applyFont="1" applyBorder="1" applyAlignment="1">
      <alignment/>
    </xf>
    <xf numFmtId="0" fontId="8" fillId="0" borderId="5" xfId="0" applyFont="1" applyBorder="1" applyAlignment="1">
      <alignment horizontal="center"/>
    </xf>
    <xf numFmtId="172" fontId="8" fillId="0" borderId="5" xfId="15" applyNumberFormat="1" applyFont="1" applyBorder="1" applyAlignment="1" quotePrefix="1">
      <alignment horizontal="center"/>
    </xf>
    <xf numFmtId="172" fontId="8" fillId="0" borderId="5" xfId="15" applyNumberFormat="1" applyFont="1" applyBorder="1" applyAlignment="1">
      <alignment horizontal="center"/>
    </xf>
    <xf numFmtId="0" fontId="2" fillId="0" borderId="5" xfId="0" applyFont="1" applyBorder="1" applyAlignment="1">
      <alignment horizontal="center"/>
    </xf>
    <xf numFmtId="43" fontId="8" fillId="0" borderId="6" xfId="15" applyFont="1" applyBorder="1" applyAlignment="1">
      <alignment/>
    </xf>
    <xf numFmtId="43" fontId="0" fillId="0" borderId="0" xfId="15" applyFont="1" applyAlignment="1">
      <alignment/>
    </xf>
    <xf numFmtId="43" fontId="6" fillId="0" borderId="0" xfId="15" applyFont="1" applyAlignment="1">
      <alignment/>
    </xf>
    <xf numFmtId="43" fontId="0" fillId="0" borderId="0" xfId="15" applyFont="1" applyBorder="1" applyAlignment="1">
      <alignment/>
    </xf>
    <xf numFmtId="43" fontId="7" fillId="0" borderId="0" xfId="15" applyFont="1" applyBorder="1" applyAlignment="1">
      <alignment/>
    </xf>
    <xf numFmtId="43" fontId="0" fillId="0" borderId="0" xfId="15" applyFont="1" applyFill="1" applyBorder="1" applyAlignment="1">
      <alignment/>
    </xf>
    <xf numFmtId="0" fontId="4" fillId="0" borderId="0" xfId="0" applyFont="1" applyAlignment="1">
      <alignment horizontal="center"/>
    </xf>
    <xf numFmtId="0" fontId="1" fillId="0" borderId="0" xfId="0" applyFont="1" applyAlignment="1" quotePrefix="1">
      <alignment/>
    </xf>
    <xf numFmtId="172" fontId="1" fillId="0" borderId="0" xfId="15" applyNumberFormat="1" applyFont="1" applyAlignment="1">
      <alignment/>
    </xf>
    <xf numFmtId="172" fontId="1" fillId="0" borderId="12" xfId="15" applyNumberFormat="1" applyFont="1" applyBorder="1" applyAlignment="1">
      <alignment/>
    </xf>
    <xf numFmtId="0" fontId="0" fillId="0" borderId="0" xfId="0" applyFont="1" applyAlignment="1">
      <alignment/>
    </xf>
    <xf numFmtId="0" fontId="2" fillId="0" borderId="0" xfId="0" applyFont="1" applyBorder="1" applyAlignment="1">
      <alignment horizontal="left"/>
    </xf>
    <xf numFmtId="0" fontId="4" fillId="0" borderId="0" xfId="0" applyFont="1" applyFill="1" applyAlignment="1" quotePrefix="1">
      <alignment horizontal="left"/>
    </xf>
    <xf numFmtId="0" fontId="4" fillId="0" borderId="0" xfId="0" applyFont="1" applyFill="1" applyAlignment="1">
      <alignment/>
    </xf>
    <xf numFmtId="0" fontId="0" fillId="0" borderId="0" xfId="0" applyFill="1" applyAlignment="1">
      <alignment/>
    </xf>
    <xf numFmtId="173" fontId="8" fillId="0" borderId="0" xfId="15" applyNumberFormat="1" applyFont="1" applyBorder="1" applyAlignment="1">
      <alignment horizontal="center"/>
    </xf>
    <xf numFmtId="173" fontId="8" fillId="0" borderId="0" xfId="15" applyNumberFormat="1" applyFont="1" applyBorder="1" applyAlignment="1">
      <alignment/>
    </xf>
    <xf numFmtId="0" fontId="1" fillId="0" borderId="0" xfId="0" applyFont="1" applyFill="1" applyAlignment="1">
      <alignment horizontal="left"/>
    </xf>
    <xf numFmtId="0" fontId="2" fillId="0" borderId="0" xfId="0" applyFont="1" applyFill="1" applyAlignment="1">
      <alignment horizontal="left"/>
    </xf>
    <xf numFmtId="0" fontId="2" fillId="0" borderId="13" xfId="0" applyFont="1" applyBorder="1" applyAlignment="1">
      <alignment horizontal="center"/>
    </xf>
    <xf numFmtId="0" fontId="0" fillId="0" borderId="4" xfId="0" applyBorder="1" applyAlignment="1">
      <alignment horizontal="center"/>
    </xf>
    <xf numFmtId="0" fontId="0" fillId="0" borderId="14" xfId="0"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xdr:rowOff>
    </xdr:from>
    <xdr:to>
      <xdr:col>7</xdr:col>
      <xdr:colOff>0</xdr:colOff>
      <xdr:row>11</xdr:row>
      <xdr:rowOff>0</xdr:rowOff>
    </xdr:to>
    <xdr:sp>
      <xdr:nvSpPr>
        <xdr:cNvPr id="1" name="TextBox 1"/>
        <xdr:cNvSpPr txBox="1">
          <a:spLocks noChangeArrowheads="1"/>
        </xdr:cNvSpPr>
      </xdr:nvSpPr>
      <xdr:spPr>
        <a:xfrm>
          <a:off x="285750" y="1371600"/>
          <a:ext cx="5067300" cy="4762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quarterly financial statements were prepared on the same accounting policies and methods of computation as compared with the recent annual audited financial statements.</a:t>
          </a:r>
        </a:p>
      </xdr:txBody>
    </xdr:sp>
    <xdr:clientData/>
  </xdr:twoCellAnchor>
  <xdr:twoCellAnchor>
    <xdr:from>
      <xdr:col>1</xdr:col>
      <xdr:colOff>9525</xdr:colOff>
      <xdr:row>14</xdr:row>
      <xdr:rowOff>9525</xdr:rowOff>
    </xdr:from>
    <xdr:to>
      <xdr:col>7</xdr:col>
      <xdr:colOff>9525</xdr:colOff>
      <xdr:row>15</xdr:row>
      <xdr:rowOff>104775</xdr:rowOff>
    </xdr:to>
    <xdr:sp>
      <xdr:nvSpPr>
        <xdr:cNvPr id="2" name="TextBox 4"/>
        <xdr:cNvSpPr txBox="1">
          <a:spLocks noChangeArrowheads="1"/>
        </xdr:cNvSpPr>
      </xdr:nvSpPr>
      <xdr:spPr>
        <a:xfrm>
          <a:off x="285750" y="2343150"/>
          <a:ext cx="5076825" cy="2571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exceptional items for the current quarter and financial-year-to-date.</a:t>
          </a:r>
        </a:p>
      </xdr:txBody>
    </xdr:sp>
    <xdr:clientData/>
  </xdr:twoCellAnchor>
  <xdr:twoCellAnchor>
    <xdr:from>
      <xdr:col>1</xdr:col>
      <xdr:colOff>0</xdr:colOff>
      <xdr:row>18</xdr:row>
      <xdr:rowOff>152400</xdr:rowOff>
    </xdr:from>
    <xdr:to>
      <xdr:col>7</xdr:col>
      <xdr:colOff>0</xdr:colOff>
      <xdr:row>21</xdr:row>
      <xdr:rowOff>0</xdr:rowOff>
    </xdr:to>
    <xdr:sp>
      <xdr:nvSpPr>
        <xdr:cNvPr id="3" name="TextBox 6"/>
        <xdr:cNvSpPr txBox="1">
          <a:spLocks noChangeArrowheads="1"/>
        </xdr:cNvSpPr>
      </xdr:nvSpPr>
      <xdr:spPr>
        <a:xfrm>
          <a:off x="276225" y="3133725"/>
          <a:ext cx="5076825" cy="3333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extraordinary items for the current quarter and financial-year-to-date.</a:t>
          </a:r>
        </a:p>
      </xdr:txBody>
    </xdr:sp>
    <xdr:clientData/>
  </xdr:twoCellAnchor>
  <xdr:twoCellAnchor>
    <xdr:from>
      <xdr:col>0</xdr:col>
      <xdr:colOff>266700</xdr:colOff>
      <xdr:row>32</xdr:row>
      <xdr:rowOff>114300</xdr:rowOff>
    </xdr:from>
    <xdr:to>
      <xdr:col>6</xdr:col>
      <xdr:colOff>1000125</xdr:colOff>
      <xdr:row>35</xdr:row>
      <xdr:rowOff>0</xdr:rowOff>
    </xdr:to>
    <xdr:sp>
      <xdr:nvSpPr>
        <xdr:cNvPr id="4" name="TextBox 7"/>
        <xdr:cNvSpPr txBox="1">
          <a:spLocks noChangeArrowheads="1"/>
        </xdr:cNvSpPr>
      </xdr:nvSpPr>
      <xdr:spPr>
        <a:xfrm>
          <a:off x="266700" y="5372100"/>
          <a:ext cx="5067300" cy="3714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low effective tax rate for the Group is principally attributed to tax exempt profits arising from Pioneer Status granted to a subsidiary.</a:t>
          </a:r>
        </a:p>
      </xdr:txBody>
    </xdr:sp>
    <xdr:clientData/>
  </xdr:twoCellAnchor>
  <xdr:twoCellAnchor>
    <xdr:from>
      <xdr:col>0</xdr:col>
      <xdr:colOff>266700</xdr:colOff>
      <xdr:row>42</xdr:row>
      <xdr:rowOff>0</xdr:rowOff>
    </xdr:from>
    <xdr:to>
      <xdr:col>7</xdr:col>
      <xdr:colOff>0</xdr:colOff>
      <xdr:row>42</xdr:row>
      <xdr:rowOff>0</xdr:rowOff>
    </xdr:to>
    <xdr:sp>
      <xdr:nvSpPr>
        <xdr:cNvPr id="5" name="TextBox 9"/>
        <xdr:cNvSpPr txBox="1">
          <a:spLocks noChangeArrowheads="1"/>
        </xdr:cNvSpPr>
      </xdr:nvSpPr>
      <xdr:spPr>
        <a:xfrm>
          <a:off x="266700" y="6877050"/>
          <a:ext cx="508635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42</xdr:row>
      <xdr:rowOff>0</xdr:rowOff>
    </xdr:from>
    <xdr:to>
      <xdr:col>6</xdr:col>
      <xdr:colOff>1009650</xdr:colOff>
      <xdr:row>42</xdr:row>
      <xdr:rowOff>0</xdr:rowOff>
    </xdr:to>
    <xdr:sp>
      <xdr:nvSpPr>
        <xdr:cNvPr id="6" name="TextBox 10"/>
        <xdr:cNvSpPr txBox="1">
          <a:spLocks noChangeArrowheads="1"/>
        </xdr:cNvSpPr>
      </xdr:nvSpPr>
      <xdr:spPr>
        <a:xfrm>
          <a:off x="285750" y="6877050"/>
          <a:ext cx="5057775"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266700</xdr:colOff>
      <xdr:row>44</xdr:row>
      <xdr:rowOff>114300</xdr:rowOff>
    </xdr:from>
    <xdr:to>
      <xdr:col>6</xdr:col>
      <xdr:colOff>1000125</xdr:colOff>
      <xdr:row>47</xdr:row>
      <xdr:rowOff>76200</xdr:rowOff>
    </xdr:to>
    <xdr:sp>
      <xdr:nvSpPr>
        <xdr:cNvPr id="7" name="TextBox 11"/>
        <xdr:cNvSpPr txBox="1">
          <a:spLocks noChangeArrowheads="1"/>
        </xdr:cNvSpPr>
      </xdr:nvSpPr>
      <xdr:spPr>
        <a:xfrm>
          <a:off x="266700" y="7315200"/>
          <a:ext cx="5067300" cy="4476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purchases or disposals of quoted securities for the current financial period ended 30 June 2001.</a:t>
          </a:r>
        </a:p>
      </xdr:txBody>
    </xdr:sp>
    <xdr:clientData/>
  </xdr:twoCellAnchor>
  <xdr:twoCellAnchor>
    <xdr:from>
      <xdr:col>0</xdr:col>
      <xdr:colOff>257175</xdr:colOff>
      <xdr:row>50</xdr:row>
      <xdr:rowOff>19050</xdr:rowOff>
    </xdr:from>
    <xdr:to>
      <xdr:col>7</xdr:col>
      <xdr:colOff>0</xdr:colOff>
      <xdr:row>54</xdr:row>
      <xdr:rowOff>0</xdr:rowOff>
    </xdr:to>
    <xdr:sp>
      <xdr:nvSpPr>
        <xdr:cNvPr id="8" name="TextBox 12"/>
        <xdr:cNvSpPr txBox="1">
          <a:spLocks noChangeArrowheads="1"/>
        </xdr:cNvSpPr>
      </xdr:nvSpPr>
      <xdr:spPr>
        <a:xfrm>
          <a:off x="257175" y="8191500"/>
          <a:ext cx="5095875" cy="6286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As part of the restructuring and flotation exercise of the Company on the Second Board of the Kuala Lumpur  Stock Exchange, which was approved by the Securities Commission on 30 January 2001, the Company completed the following transactions on 1 October 2001:-</a:t>
          </a:r>
        </a:p>
      </xdr:txBody>
    </xdr:sp>
    <xdr:clientData/>
  </xdr:twoCellAnchor>
  <xdr:twoCellAnchor>
    <xdr:from>
      <xdr:col>1</xdr:col>
      <xdr:colOff>190500</xdr:colOff>
      <xdr:row>55</xdr:row>
      <xdr:rowOff>0</xdr:rowOff>
    </xdr:from>
    <xdr:to>
      <xdr:col>7</xdr:col>
      <xdr:colOff>0</xdr:colOff>
      <xdr:row>61</xdr:row>
      <xdr:rowOff>114300</xdr:rowOff>
    </xdr:to>
    <xdr:sp>
      <xdr:nvSpPr>
        <xdr:cNvPr id="9" name="TextBox 13"/>
        <xdr:cNvSpPr txBox="1">
          <a:spLocks noChangeArrowheads="1"/>
        </xdr:cNvSpPr>
      </xdr:nvSpPr>
      <xdr:spPr>
        <a:xfrm>
          <a:off x="466725" y="8982075"/>
          <a:ext cx="4886325" cy="1085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On 31 March 2001, the Company acquired the entire issued and paid-up share capital of PYT Jewel &amp; Time  Sdn Bhd ("PYT") comprising 1,914,750 ordinary shares of RM1.00 each for a purchase consideration of RM39,065,304 satisfied by the issuance of 34,999,998 new ordinary shares of RM1.00 each in the Company at an issue price of RM1.12 per share.
The purchase consideration for PYT was arrived at based on the proforma audited consolidated NTA of the PYT Group as at 31 December 1999 of RM39,065,304.</a:t>
          </a:r>
        </a:p>
      </xdr:txBody>
    </xdr:sp>
    <xdr:clientData/>
  </xdr:twoCellAnchor>
  <xdr:twoCellAnchor>
    <xdr:from>
      <xdr:col>1</xdr:col>
      <xdr:colOff>190500</xdr:colOff>
      <xdr:row>62</xdr:row>
      <xdr:rowOff>142875</xdr:rowOff>
    </xdr:from>
    <xdr:to>
      <xdr:col>6</xdr:col>
      <xdr:colOff>1000125</xdr:colOff>
      <xdr:row>67</xdr:row>
      <xdr:rowOff>114300</xdr:rowOff>
    </xdr:to>
    <xdr:sp>
      <xdr:nvSpPr>
        <xdr:cNvPr id="10" name="TextBox 16"/>
        <xdr:cNvSpPr txBox="1">
          <a:spLocks noChangeArrowheads="1"/>
        </xdr:cNvSpPr>
      </xdr:nvSpPr>
      <xdr:spPr>
        <a:xfrm>
          <a:off x="466725" y="10258425"/>
          <a:ext cx="4867275" cy="7810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On 24 September 2001, the Company issued 7,000,000 new ordinary shares of RM1.00 each at an issue price of RM1.60 per share to all successful applicants in conjuction with the proposed listing of the Company on the Second Board of the Kuala Lumpur Stock Exchange. The Company is scheduled to list on the Kuala Lumpur Stock Exchange on 10 Oct 2001.</a:t>
          </a:r>
        </a:p>
      </xdr:txBody>
    </xdr:sp>
    <xdr:clientData/>
  </xdr:twoCellAnchor>
  <xdr:twoCellAnchor>
    <xdr:from>
      <xdr:col>1</xdr:col>
      <xdr:colOff>0</xdr:colOff>
      <xdr:row>71</xdr:row>
      <xdr:rowOff>9525</xdr:rowOff>
    </xdr:from>
    <xdr:to>
      <xdr:col>7</xdr:col>
      <xdr:colOff>0</xdr:colOff>
      <xdr:row>75</xdr:row>
      <xdr:rowOff>28575</xdr:rowOff>
    </xdr:to>
    <xdr:sp>
      <xdr:nvSpPr>
        <xdr:cNvPr id="11" name="TextBox 18"/>
        <xdr:cNvSpPr txBox="1">
          <a:spLocks noChangeArrowheads="1"/>
        </xdr:cNvSpPr>
      </xdr:nvSpPr>
      <xdr:spPr>
        <a:xfrm>
          <a:off x="276225" y="11582400"/>
          <a:ext cx="5076825" cy="6667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Except as disclosed in the prospectus of the Company dated 27 August 2001 and pending the successful listing of the Company on the Second Board of the Kuala Lumpur Stock Exchange, there are no corporate proposals announced but not completed.</a:t>
          </a:r>
        </a:p>
      </xdr:txBody>
    </xdr:sp>
    <xdr:clientData/>
  </xdr:twoCellAnchor>
  <xdr:twoCellAnchor>
    <xdr:from>
      <xdr:col>1</xdr:col>
      <xdr:colOff>9525</xdr:colOff>
      <xdr:row>79</xdr:row>
      <xdr:rowOff>9525</xdr:rowOff>
    </xdr:from>
    <xdr:to>
      <xdr:col>7</xdr:col>
      <xdr:colOff>9525</xdr:colOff>
      <xdr:row>84</xdr:row>
      <xdr:rowOff>47625</xdr:rowOff>
    </xdr:to>
    <xdr:sp>
      <xdr:nvSpPr>
        <xdr:cNvPr id="12" name="TextBox 20"/>
        <xdr:cNvSpPr txBox="1">
          <a:spLocks noChangeArrowheads="1"/>
        </xdr:cNvSpPr>
      </xdr:nvSpPr>
      <xdr:spPr>
        <a:xfrm>
          <a:off x="285750" y="12877800"/>
          <a:ext cx="5076825" cy="8477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Apart from the issuance of equity security pursuant to the listing exercise as disclosed in Note 7(a) and (b) above, there were no other issuances and repayment of debt and equity securities, share buy-backs, shares cancellations, shares held as treasury shares and resale of treasury shares for the current financial period to date.</a:t>
          </a:r>
        </a:p>
      </xdr:txBody>
    </xdr:sp>
    <xdr:clientData/>
  </xdr:twoCellAnchor>
  <xdr:twoCellAnchor>
    <xdr:from>
      <xdr:col>1</xdr:col>
      <xdr:colOff>0</xdr:colOff>
      <xdr:row>87</xdr:row>
      <xdr:rowOff>9525</xdr:rowOff>
    </xdr:from>
    <xdr:to>
      <xdr:col>7</xdr:col>
      <xdr:colOff>0</xdr:colOff>
      <xdr:row>89</xdr:row>
      <xdr:rowOff>28575</xdr:rowOff>
    </xdr:to>
    <xdr:sp>
      <xdr:nvSpPr>
        <xdr:cNvPr id="13" name="TextBox 21"/>
        <xdr:cNvSpPr txBox="1">
          <a:spLocks noChangeArrowheads="1"/>
        </xdr:cNvSpPr>
      </xdr:nvSpPr>
      <xdr:spPr>
        <a:xfrm>
          <a:off x="276225" y="14173200"/>
          <a:ext cx="5076825" cy="3429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Group's borrowings (all denominated in Malaysian currency) as at 30 June 2001 are as follows:-</a:t>
          </a:r>
        </a:p>
      </xdr:txBody>
    </xdr:sp>
    <xdr:clientData/>
  </xdr:twoCellAnchor>
  <xdr:twoCellAnchor>
    <xdr:from>
      <xdr:col>1</xdr:col>
      <xdr:colOff>0</xdr:colOff>
      <xdr:row>107</xdr:row>
      <xdr:rowOff>133350</xdr:rowOff>
    </xdr:from>
    <xdr:to>
      <xdr:col>6</xdr:col>
      <xdr:colOff>990600</xdr:colOff>
      <xdr:row>109</xdr:row>
      <xdr:rowOff>66675</xdr:rowOff>
    </xdr:to>
    <xdr:sp>
      <xdr:nvSpPr>
        <xdr:cNvPr id="14" name="TextBox 22"/>
        <xdr:cNvSpPr txBox="1">
          <a:spLocks noChangeArrowheads="1"/>
        </xdr:cNvSpPr>
      </xdr:nvSpPr>
      <xdr:spPr>
        <a:xfrm>
          <a:off x="276225" y="17554575"/>
          <a:ext cx="5048250" cy="2571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contingent liabilities as at date of this quarterly report.</a:t>
          </a:r>
        </a:p>
      </xdr:txBody>
    </xdr:sp>
    <xdr:clientData/>
  </xdr:twoCellAnchor>
  <xdr:twoCellAnchor>
    <xdr:from>
      <xdr:col>1</xdr:col>
      <xdr:colOff>0</xdr:colOff>
      <xdr:row>113</xdr:row>
      <xdr:rowOff>0</xdr:rowOff>
    </xdr:from>
    <xdr:to>
      <xdr:col>7</xdr:col>
      <xdr:colOff>19050</xdr:colOff>
      <xdr:row>115</xdr:row>
      <xdr:rowOff>85725</xdr:rowOff>
    </xdr:to>
    <xdr:sp>
      <xdr:nvSpPr>
        <xdr:cNvPr id="15" name="TextBox 23"/>
        <xdr:cNvSpPr txBox="1">
          <a:spLocks noChangeArrowheads="1"/>
        </xdr:cNvSpPr>
      </xdr:nvSpPr>
      <xdr:spPr>
        <a:xfrm>
          <a:off x="276225" y="18392775"/>
          <a:ext cx="5095875" cy="409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financial instruments with off balance sheet risk as at the date of this quarterly report.</a:t>
          </a:r>
        </a:p>
      </xdr:txBody>
    </xdr:sp>
    <xdr:clientData/>
  </xdr:twoCellAnchor>
  <xdr:twoCellAnchor>
    <xdr:from>
      <xdr:col>1</xdr:col>
      <xdr:colOff>0</xdr:colOff>
      <xdr:row>118</xdr:row>
      <xdr:rowOff>9525</xdr:rowOff>
    </xdr:from>
    <xdr:to>
      <xdr:col>6</xdr:col>
      <xdr:colOff>1009650</xdr:colOff>
      <xdr:row>119</xdr:row>
      <xdr:rowOff>114300</xdr:rowOff>
    </xdr:to>
    <xdr:sp>
      <xdr:nvSpPr>
        <xdr:cNvPr id="16" name="TextBox 24"/>
        <xdr:cNvSpPr txBox="1">
          <a:spLocks noChangeArrowheads="1"/>
        </xdr:cNvSpPr>
      </xdr:nvSpPr>
      <xdr:spPr>
        <a:xfrm>
          <a:off x="276225" y="19211925"/>
          <a:ext cx="5067300" cy="266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 There was no pending material litigation as at the date of this quarterly report.</a:t>
          </a:r>
        </a:p>
      </xdr:txBody>
    </xdr:sp>
    <xdr:clientData/>
  </xdr:twoCellAnchor>
  <xdr:twoCellAnchor>
    <xdr:from>
      <xdr:col>1</xdr:col>
      <xdr:colOff>0</xdr:colOff>
      <xdr:row>123</xdr:row>
      <xdr:rowOff>9525</xdr:rowOff>
    </xdr:from>
    <xdr:to>
      <xdr:col>7</xdr:col>
      <xdr:colOff>0</xdr:colOff>
      <xdr:row>126</xdr:row>
      <xdr:rowOff>85725</xdr:rowOff>
    </xdr:to>
    <xdr:sp>
      <xdr:nvSpPr>
        <xdr:cNvPr id="17" name="TextBox 25"/>
        <xdr:cNvSpPr txBox="1">
          <a:spLocks noChangeArrowheads="1"/>
        </xdr:cNvSpPr>
      </xdr:nvSpPr>
      <xdr:spPr>
        <a:xfrm>
          <a:off x="276225" y="20021550"/>
          <a:ext cx="5076825" cy="5619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129</xdr:row>
      <xdr:rowOff>9525</xdr:rowOff>
    </xdr:from>
    <xdr:to>
      <xdr:col>7</xdr:col>
      <xdr:colOff>28575</xdr:colOff>
      <xdr:row>130</xdr:row>
      <xdr:rowOff>114300</xdr:rowOff>
    </xdr:to>
    <xdr:sp>
      <xdr:nvSpPr>
        <xdr:cNvPr id="18" name="TextBox 26"/>
        <xdr:cNvSpPr txBox="1">
          <a:spLocks noChangeArrowheads="1"/>
        </xdr:cNvSpPr>
      </xdr:nvSpPr>
      <xdr:spPr>
        <a:xfrm>
          <a:off x="276225" y="20993100"/>
          <a:ext cx="5105400" cy="266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This is not applicable as this is the first quarterly report issued.</a:t>
          </a:r>
        </a:p>
      </xdr:txBody>
    </xdr:sp>
    <xdr:clientData/>
  </xdr:twoCellAnchor>
  <xdr:twoCellAnchor>
    <xdr:from>
      <xdr:col>1</xdr:col>
      <xdr:colOff>0</xdr:colOff>
      <xdr:row>153</xdr:row>
      <xdr:rowOff>9525</xdr:rowOff>
    </xdr:from>
    <xdr:to>
      <xdr:col>6</xdr:col>
      <xdr:colOff>1000125</xdr:colOff>
      <xdr:row>155</xdr:row>
      <xdr:rowOff>104775</xdr:rowOff>
    </xdr:to>
    <xdr:sp>
      <xdr:nvSpPr>
        <xdr:cNvPr id="19" name="TextBox 28"/>
        <xdr:cNvSpPr txBox="1">
          <a:spLocks noChangeArrowheads="1"/>
        </xdr:cNvSpPr>
      </xdr:nvSpPr>
      <xdr:spPr>
        <a:xfrm>
          <a:off x="276225" y="24879300"/>
          <a:ext cx="5057775"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xdr:col>
      <xdr:colOff>0</xdr:colOff>
      <xdr:row>169</xdr:row>
      <xdr:rowOff>9525</xdr:rowOff>
    </xdr:from>
    <xdr:to>
      <xdr:col>7</xdr:col>
      <xdr:colOff>9525</xdr:colOff>
      <xdr:row>171</xdr:row>
      <xdr:rowOff>0</xdr:rowOff>
    </xdr:to>
    <xdr:sp>
      <xdr:nvSpPr>
        <xdr:cNvPr id="20" name="TextBox 29"/>
        <xdr:cNvSpPr txBox="1">
          <a:spLocks noChangeArrowheads="1"/>
        </xdr:cNvSpPr>
      </xdr:nvSpPr>
      <xdr:spPr>
        <a:xfrm>
          <a:off x="276225" y="27479625"/>
          <a:ext cx="5086350" cy="3143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directors do not recommend any dividend to be paid for the current financial period under review.</a:t>
          </a:r>
        </a:p>
      </xdr:txBody>
    </xdr:sp>
    <xdr:clientData/>
  </xdr:twoCellAnchor>
  <xdr:twoCellAnchor>
    <xdr:from>
      <xdr:col>1</xdr:col>
      <xdr:colOff>0</xdr:colOff>
      <xdr:row>147</xdr:row>
      <xdr:rowOff>9525</xdr:rowOff>
    </xdr:from>
    <xdr:to>
      <xdr:col>6</xdr:col>
      <xdr:colOff>1009650</xdr:colOff>
      <xdr:row>150</xdr:row>
      <xdr:rowOff>28575</xdr:rowOff>
    </xdr:to>
    <xdr:sp>
      <xdr:nvSpPr>
        <xdr:cNvPr id="21" name="TextBox 30"/>
        <xdr:cNvSpPr txBox="1">
          <a:spLocks noChangeArrowheads="1"/>
        </xdr:cNvSpPr>
      </xdr:nvSpPr>
      <xdr:spPr>
        <a:xfrm>
          <a:off x="276225" y="23907750"/>
          <a:ext cx="5067300" cy="5048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operations of the Group were not materially affected by any seasonality or cyclicality during the current financial period under review.</a:t>
          </a:r>
        </a:p>
      </xdr:txBody>
    </xdr:sp>
    <xdr:clientData/>
  </xdr:twoCellAnchor>
  <xdr:twoCellAnchor>
    <xdr:from>
      <xdr:col>1</xdr:col>
      <xdr:colOff>0</xdr:colOff>
      <xdr:row>76</xdr:row>
      <xdr:rowOff>9525</xdr:rowOff>
    </xdr:from>
    <xdr:to>
      <xdr:col>7</xdr:col>
      <xdr:colOff>0</xdr:colOff>
      <xdr:row>78</xdr:row>
      <xdr:rowOff>47625</xdr:rowOff>
    </xdr:to>
    <xdr:sp>
      <xdr:nvSpPr>
        <xdr:cNvPr id="22" name="TextBox 31"/>
        <xdr:cNvSpPr txBox="1">
          <a:spLocks noChangeArrowheads="1"/>
        </xdr:cNvSpPr>
      </xdr:nvSpPr>
      <xdr:spPr>
        <a:xfrm>
          <a:off x="276225" y="12392025"/>
          <a:ext cx="5076825" cy="3619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1" i="0" u="none" baseline="0"/>
            <a:t>Details of Issuances and Repayment of Debt and Equity Securities, Share Buy-backs, Share Cancellations and  Status of Treasury Shares</a:t>
          </a:r>
        </a:p>
      </xdr:txBody>
    </xdr:sp>
    <xdr:clientData/>
  </xdr:twoCellAnchor>
  <xdr:twoCellAnchor>
    <xdr:from>
      <xdr:col>1</xdr:col>
      <xdr:colOff>0</xdr:colOff>
      <xdr:row>134</xdr:row>
      <xdr:rowOff>9525</xdr:rowOff>
    </xdr:from>
    <xdr:to>
      <xdr:col>7</xdr:col>
      <xdr:colOff>0</xdr:colOff>
      <xdr:row>139</xdr:row>
      <xdr:rowOff>76200</xdr:rowOff>
    </xdr:to>
    <xdr:sp>
      <xdr:nvSpPr>
        <xdr:cNvPr id="23" name="TextBox 32"/>
        <xdr:cNvSpPr txBox="1">
          <a:spLocks noChangeArrowheads="1"/>
        </xdr:cNvSpPr>
      </xdr:nvSpPr>
      <xdr:spPr>
        <a:xfrm>
          <a:off x="276225" y="21802725"/>
          <a:ext cx="5076825" cy="8763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Turnover of the Group increased by 11% to RM20 million for the current financial period under review as compared to the preceding quarter as a result of the Sales &amp; Promotion conducted by the Group in May. Despite the increase in turnover, the Group registered a lower profit after taxation for the current financial period. This is mainly attributable to the higher discount given for jewellery products sold during the promotion period.</a:t>
          </a:r>
        </a:p>
      </xdr:txBody>
    </xdr:sp>
    <xdr:clientData/>
  </xdr:twoCellAnchor>
  <xdr:twoCellAnchor>
    <xdr:from>
      <xdr:col>0</xdr:col>
      <xdr:colOff>266700</xdr:colOff>
      <xdr:row>39</xdr:row>
      <xdr:rowOff>9525</xdr:rowOff>
    </xdr:from>
    <xdr:to>
      <xdr:col>7</xdr:col>
      <xdr:colOff>0</xdr:colOff>
      <xdr:row>41</xdr:row>
      <xdr:rowOff>104775</xdr:rowOff>
    </xdr:to>
    <xdr:sp>
      <xdr:nvSpPr>
        <xdr:cNvPr id="24" name="TextBox 33"/>
        <xdr:cNvSpPr txBox="1">
          <a:spLocks noChangeArrowheads="1"/>
        </xdr:cNvSpPr>
      </xdr:nvSpPr>
      <xdr:spPr>
        <a:xfrm>
          <a:off x="266700" y="6400800"/>
          <a:ext cx="5086350"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sale of unquoted invesmtments and/or properties for the current quarter and financial year-to-date.</a:t>
          </a:r>
        </a:p>
      </xdr:txBody>
    </xdr:sp>
    <xdr:clientData/>
  </xdr:twoCellAnchor>
  <xdr:twoCellAnchor>
    <xdr:from>
      <xdr:col>1</xdr:col>
      <xdr:colOff>0</xdr:colOff>
      <xdr:row>142</xdr:row>
      <xdr:rowOff>9525</xdr:rowOff>
    </xdr:from>
    <xdr:to>
      <xdr:col>7</xdr:col>
      <xdr:colOff>28575</xdr:colOff>
      <xdr:row>143</xdr:row>
      <xdr:rowOff>114300</xdr:rowOff>
    </xdr:to>
    <xdr:sp>
      <xdr:nvSpPr>
        <xdr:cNvPr id="25" name="TextBox 34"/>
        <xdr:cNvSpPr txBox="1">
          <a:spLocks noChangeArrowheads="1"/>
        </xdr:cNvSpPr>
      </xdr:nvSpPr>
      <xdr:spPr>
        <a:xfrm>
          <a:off x="276225" y="23098125"/>
          <a:ext cx="5105400" cy="2667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DeGem%20Bhd%20Announcement\Chong\AikBee\EDMS-AIKBEE%20JUN%20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y%20Documents\DeGem%20Bhd%20Announcement\My%20Documents\PYT%20Group%202001\Accounts\Degem%20Disclosure%20for%20June\PYTQ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DMS-balance sheet"/>
      <sheetName val="EDMS-income stmt"/>
      <sheetName val="EDMS-notes"/>
    </sheetNames>
    <sheetDataSet>
      <sheetData sheetId="1">
        <row r="7">
          <cell r="A7" t="str">
            <v>FOR THE FINANCIAL PERIOD ENDED 30 JUNE 2001</v>
          </cell>
        </row>
        <row r="8">
          <cell r="A8" t="str">
            <v>The figures have not been audited.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
      <sheetName val="BS"/>
      <sheetName val="Notes"/>
    </sheetNames>
    <sheetDataSet>
      <sheetData sheetId="1">
        <row r="30">
          <cell r="C30">
            <v>137862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H204"/>
  <sheetViews>
    <sheetView tabSelected="1" workbookViewId="0" topLeftCell="A41">
      <selection activeCell="F43" sqref="F43"/>
    </sheetView>
  </sheetViews>
  <sheetFormatPr defaultColWidth="9.140625" defaultRowHeight="12.75"/>
  <cols>
    <col min="1" max="1" width="4.140625" style="1" customWidth="1"/>
    <col min="2" max="3" width="3.00390625" style="1" customWidth="1"/>
    <col min="4" max="4" width="32.28125" style="1" customWidth="1"/>
    <col min="5" max="6" width="11.28125" style="1" customWidth="1"/>
    <col min="7" max="7" width="15.28125" style="1" customWidth="1"/>
    <col min="8" max="8" width="1.28515625" style="1" customWidth="1"/>
  </cols>
  <sheetData>
    <row r="2" spans="1:8" ht="14.25">
      <c r="A2" s="136" t="s">
        <v>0</v>
      </c>
      <c r="B2" s="136"/>
      <c r="C2" s="136"/>
      <c r="D2" s="136"/>
      <c r="E2" s="136"/>
      <c r="F2" s="136"/>
      <c r="G2" s="136"/>
      <c r="H2" s="136"/>
    </row>
    <row r="3" spans="1:8" ht="14.25">
      <c r="A3" s="136" t="str">
        <f>'[1]EDMS-income stmt'!A7:M7</f>
        <v>FOR THE FINANCIAL PERIOD ENDED 30 JUNE 2001</v>
      </c>
      <c r="B3" s="136"/>
      <c r="C3" s="136"/>
      <c r="D3" s="136"/>
      <c r="E3" s="136"/>
      <c r="F3" s="136"/>
      <c r="G3" s="136"/>
      <c r="H3" s="136"/>
    </row>
    <row r="4" spans="1:8" ht="12.75">
      <c r="A4" s="135" t="str">
        <f>+'[1]EDMS-income stmt'!A8</f>
        <v>The figures have not been audited.</v>
      </c>
      <c r="B4" s="135"/>
      <c r="C4" s="135"/>
      <c r="D4" s="135"/>
      <c r="E4" s="135"/>
      <c r="F4" s="135"/>
      <c r="G4" s="135"/>
      <c r="H4" s="135"/>
    </row>
    <row r="5" spans="1:8" ht="15">
      <c r="A5" s="2"/>
      <c r="B5" s="2"/>
      <c r="C5" s="2"/>
      <c r="D5" s="2"/>
      <c r="E5" s="2"/>
      <c r="F5" s="2"/>
      <c r="G5" s="2"/>
      <c r="H5" s="2"/>
    </row>
    <row r="7" spans="1:3" ht="12.75">
      <c r="A7" s="3" t="s">
        <v>1</v>
      </c>
      <c r="B7" s="4" t="s">
        <v>2</v>
      </c>
      <c r="C7" s="4"/>
    </row>
    <row r="8" spans="1:3" ht="12.75">
      <c r="A8" s="3"/>
      <c r="B8" s="4"/>
      <c r="C8" s="4"/>
    </row>
    <row r="9" spans="1:3" ht="12.75">
      <c r="A9" s="3"/>
      <c r="B9" s="4"/>
      <c r="C9" s="4"/>
    </row>
    <row r="10" spans="1:3" ht="12.75">
      <c r="A10" s="3"/>
      <c r="B10" s="4"/>
      <c r="C10" s="4"/>
    </row>
    <row r="11" spans="1:3" ht="12.75">
      <c r="A11" s="3"/>
      <c r="B11" s="4"/>
      <c r="C11" s="4"/>
    </row>
    <row r="12" spans="1:3" ht="12.75">
      <c r="A12" s="3"/>
      <c r="B12" s="4"/>
      <c r="C12" s="4"/>
    </row>
    <row r="13" spans="1:3" ht="12.75">
      <c r="A13" s="3" t="s">
        <v>3</v>
      </c>
      <c r="B13" s="4" t="s">
        <v>4</v>
      </c>
      <c r="C13" s="4"/>
    </row>
    <row r="14" spans="1:3" ht="12.75">
      <c r="A14" s="3"/>
      <c r="B14" s="4"/>
      <c r="C14" s="4"/>
    </row>
    <row r="15" spans="1:3" ht="12.75">
      <c r="A15" s="3"/>
      <c r="B15" s="4"/>
      <c r="C15" s="4"/>
    </row>
    <row r="16" spans="1:3" ht="12.75">
      <c r="A16" s="3"/>
      <c r="B16" s="4"/>
      <c r="C16" s="4"/>
    </row>
    <row r="17" ht="12.75">
      <c r="A17" s="5"/>
    </row>
    <row r="18" spans="1:3" ht="12.75">
      <c r="A18" s="3" t="s">
        <v>5</v>
      </c>
      <c r="B18" s="4" t="s">
        <v>6</v>
      </c>
      <c r="C18" s="4"/>
    </row>
    <row r="19" spans="1:3" ht="12.75">
      <c r="A19" s="3"/>
      <c r="B19" s="4"/>
      <c r="C19" s="4"/>
    </row>
    <row r="20" spans="1:3" ht="12.75">
      <c r="A20" s="3"/>
      <c r="B20" s="4"/>
      <c r="C20" s="4"/>
    </row>
    <row r="21" spans="1:3" ht="12.75">
      <c r="A21" s="3"/>
      <c r="B21" s="4"/>
      <c r="C21" s="4"/>
    </row>
    <row r="22" ht="12.75">
      <c r="A22" s="5"/>
    </row>
    <row r="23" spans="1:3" ht="12.75">
      <c r="A23" s="3" t="s">
        <v>7</v>
      </c>
      <c r="B23" s="4" t="s">
        <v>8</v>
      </c>
      <c r="C23" s="4"/>
    </row>
    <row r="24" spans="1:6" ht="12.75">
      <c r="A24" s="3"/>
      <c r="B24" s="4"/>
      <c r="C24" s="4"/>
      <c r="E24" s="124" t="s">
        <v>156</v>
      </c>
      <c r="F24" s="124" t="s">
        <v>156</v>
      </c>
    </row>
    <row r="25" spans="1:6" ht="12.75">
      <c r="A25" s="3"/>
      <c r="B25" s="4"/>
      <c r="C25" s="4"/>
      <c r="E25" s="124" t="s">
        <v>157</v>
      </c>
      <c r="F25" s="124" t="s">
        <v>158</v>
      </c>
    </row>
    <row r="26" spans="1:6" ht="12.75">
      <c r="A26" s="3"/>
      <c r="B26" s="4"/>
      <c r="C26" s="4"/>
      <c r="E26" s="124" t="s">
        <v>151</v>
      </c>
      <c r="F26" s="124" t="s">
        <v>151</v>
      </c>
    </row>
    <row r="27" spans="1:4" ht="12.75">
      <c r="A27" s="3"/>
      <c r="B27" s="4"/>
      <c r="C27" s="4"/>
      <c r="D27" s="1" t="s">
        <v>159</v>
      </c>
    </row>
    <row r="28" spans="1:6" ht="12.75">
      <c r="A28" s="3"/>
      <c r="B28" s="4"/>
      <c r="C28" s="4"/>
      <c r="D28" s="125" t="s">
        <v>160</v>
      </c>
      <c r="E28" s="126">
        <v>478917</v>
      </c>
      <c r="F28" s="126">
        <f>1163217-48000</f>
        <v>1115217</v>
      </c>
    </row>
    <row r="29" spans="1:6" ht="12.75">
      <c r="A29" s="3"/>
      <c r="B29" s="4"/>
      <c r="C29" s="4"/>
      <c r="D29" s="125" t="s">
        <v>161</v>
      </c>
      <c r="E29" s="16">
        <v>0</v>
      </c>
      <c r="F29" s="16">
        <v>48000</v>
      </c>
    </row>
    <row r="30" spans="1:6" ht="12.75">
      <c r="A30" s="3"/>
      <c r="B30" s="4"/>
      <c r="C30" s="4"/>
      <c r="D30" s="125"/>
      <c r="E30" s="126"/>
      <c r="F30" s="126"/>
    </row>
    <row r="31" spans="1:6" ht="13.5" thickBot="1">
      <c r="A31" s="3"/>
      <c r="B31" s="4"/>
      <c r="C31" s="4"/>
      <c r="E31" s="127">
        <f>SUM(E28:E30)</f>
        <v>478917</v>
      </c>
      <c r="F31" s="127">
        <f>SUM(F28:F30)</f>
        <v>1163217</v>
      </c>
    </row>
    <row r="32" spans="1:3" ht="12.75">
      <c r="A32" s="3"/>
      <c r="B32" s="4"/>
      <c r="C32" s="4"/>
    </row>
    <row r="33" spans="1:3" ht="12.75">
      <c r="A33" s="3"/>
      <c r="B33" s="4"/>
      <c r="C33" s="4"/>
    </row>
    <row r="34" spans="1:3" ht="12.75">
      <c r="A34" s="3"/>
      <c r="B34" s="4"/>
      <c r="C34" s="4"/>
    </row>
    <row r="35" spans="1:3" ht="12.75">
      <c r="A35" s="3"/>
      <c r="B35" s="4"/>
      <c r="C35" s="4"/>
    </row>
    <row r="36" spans="1:3" ht="12.75">
      <c r="A36" s="3"/>
      <c r="B36" s="4"/>
      <c r="C36" s="4"/>
    </row>
    <row r="37" spans="1:3" ht="12.75">
      <c r="A37" s="3"/>
      <c r="B37" s="4"/>
      <c r="C37" s="4"/>
    </row>
    <row r="38" spans="1:3" ht="12.75">
      <c r="A38" s="3" t="s">
        <v>9</v>
      </c>
      <c r="B38" s="4" t="s">
        <v>170</v>
      </c>
      <c r="C38" s="4"/>
    </row>
    <row r="39" spans="1:3" ht="12.75">
      <c r="A39" s="3"/>
      <c r="B39" s="4"/>
      <c r="C39" s="4"/>
    </row>
    <row r="40" spans="1:3" ht="12.75">
      <c r="A40" s="3"/>
      <c r="B40" s="4"/>
      <c r="C40" s="4"/>
    </row>
    <row r="41" spans="1:3" ht="12.75">
      <c r="A41" s="3"/>
      <c r="B41" s="4"/>
      <c r="C41" s="4"/>
    </row>
    <row r="42" spans="1:3" ht="12.75">
      <c r="A42" s="3"/>
      <c r="B42" s="4"/>
      <c r="C42" s="4"/>
    </row>
    <row r="44" spans="1:3" ht="12.75">
      <c r="A44" s="3" t="s">
        <v>10</v>
      </c>
      <c r="B44" s="4" t="s">
        <v>164</v>
      </c>
      <c r="C44" s="4"/>
    </row>
    <row r="45" spans="1:3" ht="12.75">
      <c r="A45" s="3"/>
      <c r="B45" s="4"/>
      <c r="C45" s="4"/>
    </row>
    <row r="46" spans="1:3" ht="12.75">
      <c r="A46" s="3"/>
      <c r="B46" s="4"/>
      <c r="C46" s="4"/>
    </row>
    <row r="47" spans="1:3" ht="12.75">
      <c r="A47" s="3"/>
      <c r="B47" s="4"/>
      <c r="C47" s="4"/>
    </row>
    <row r="48" spans="1:3" ht="12.75">
      <c r="A48" s="3"/>
      <c r="B48" s="4"/>
      <c r="C48" s="4"/>
    </row>
    <row r="49" spans="1:3" ht="12.75">
      <c r="A49" s="3" t="s">
        <v>11</v>
      </c>
      <c r="B49" s="4" t="s">
        <v>13</v>
      </c>
      <c r="C49" s="4"/>
    </row>
    <row r="50" spans="1:3" ht="12.75">
      <c r="A50" s="3"/>
      <c r="B50" s="4"/>
      <c r="C50" s="4"/>
    </row>
    <row r="51" spans="1:3" ht="12.75">
      <c r="A51" s="3"/>
      <c r="C51" s="4"/>
    </row>
    <row r="52" spans="1:3" ht="12.75">
      <c r="A52" s="3"/>
      <c r="B52" s="4"/>
      <c r="C52" s="4"/>
    </row>
    <row r="53" spans="1:3" ht="12.75">
      <c r="A53" s="3"/>
      <c r="B53" s="4"/>
      <c r="C53" s="4"/>
    </row>
    <row r="54" spans="1:3" ht="12.75">
      <c r="A54" s="3"/>
      <c r="B54" s="4"/>
      <c r="C54" s="4"/>
    </row>
    <row r="55" ht="12.75">
      <c r="A55" s="5"/>
    </row>
    <row r="56" spans="1:2" ht="12.75">
      <c r="A56" s="5"/>
      <c r="B56" s="1" t="s">
        <v>14</v>
      </c>
    </row>
    <row r="57" ht="12.75">
      <c r="A57" s="5"/>
    </row>
    <row r="58" ht="12.75">
      <c r="A58" s="5"/>
    </row>
    <row r="59" ht="12.75">
      <c r="A59" s="5"/>
    </row>
    <row r="60" ht="12.75">
      <c r="A60" s="5"/>
    </row>
    <row r="61" ht="12.75">
      <c r="A61" s="5"/>
    </row>
    <row r="62" ht="12.75">
      <c r="A62" s="5"/>
    </row>
    <row r="63" ht="12.75">
      <c r="A63" s="5"/>
    </row>
    <row r="64" spans="1:2" ht="12.75">
      <c r="A64" s="5"/>
      <c r="B64" s="7" t="s">
        <v>15</v>
      </c>
    </row>
    <row r="65" ht="12.75">
      <c r="A65" s="5"/>
    </row>
    <row r="66" spans="1:3" ht="12.75">
      <c r="A66" s="5"/>
      <c r="B66" s="5"/>
      <c r="C66" s="5"/>
    </row>
    <row r="67" spans="1:3" ht="12.75">
      <c r="A67" s="5"/>
      <c r="B67" s="5"/>
      <c r="C67" s="5"/>
    </row>
    <row r="68" spans="1:3" ht="12.75">
      <c r="A68" s="5"/>
      <c r="B68" s="5"/>
      <c r="C68" s="5"/>
    </row>
    <row r="69" spans="1:3" ht="12.75">
      <c r="A69" s="5"/>
      <c r="B69" s="5"/>
      <c r="C69" s="5"/>
    </row>
    <row r="70" spans="1:3" ht="12.75">
      <c r="A70" s="3" t="s">
        <v>12</v>
      </c>
      <c r="B70" s="4" t="s">
        <v>17</v>
      </c>
      <c r="C70" s="4"/>
    </row>
    <row r="71" spans="1:3" ht="12.75">
      <c r="A71" s="3"/>
      <c r="B71" s="4"/>
      <c r="C71" s="4"/>
    </row>
    <row r="72" spans="1:3" ht="12.75">
      <c r="A72" s="3"/>
      <c r="B72" s="4"/>
      <c r="C72" s="4"/>
    </row>
    <row r="73" spans="1:3" ht="12.75">
      <c r="A73" s="3"/>
      <c r="B73" s="4"/>
      <c r="C73" s="4"/>
    </row>
    <row r="74" spans="1:3" ht="12.75">
      <c r="A74" s="3"/>
      <c r="B74" s="4"/>
      <c r="C74" s="4"/>
    </row>
    <row r="75" spans="1:3" ht="12.75">
      <c r="A75" s="3"/>
      <c r="B75" s="4"/>
      <c r="C75" s="4"/>
    </row>
    <row r="76" spans="1:3" ht="12.75">
      <c r="A76" s="3"/>
      <c r="B76" s="4"/>
      <c r="C76" s="4"/>
    </row>
    <row r="77" spans="1:3" ht="12.75">
      <c r="A77" s="3" t="s">
        <v>16</v>
      </c>
      <c r="C77" s="4"/>
    </row>
    <row r="78" spans="1:3" ht="12.75">
      <c r="A78" s="3"/>
      <c r="C78" s="4"/>
    </row>
    <row r="79" spans="1:3" ht="12.75">
      <c r="A79" s="3"/>
      <c r="C79" s="4"/>
    </row>
    <row r="80" spans="1:3" ht="12.75">
      <c r="A80" s="3"/>
      <c r="B80" s="4"/>
      <c r="C80" s="4"/>
    </row>
    <row r="81" spans="1:3" ht="12.75">
      <c r="A81" s="3"/>
      <c r="B81" s="4"/>
      <c r="C81" s="4"/>
    </row>
    <row r="82" spans="1:3" ht="12.75">
      <c r="A82" s="3"/>
      <c r="B82" s="4"/>
      <c r="C82" s="4"/>
    </row>
    <row r="83" spans="2:3" ht="12.75">
      <c r="B83" s="4"/>
      <c r="C83" s="4"/>
    </row>
    <row r="84" spans="2:3" ht="12.75">
      <c r="B84" s="4"/>
      <c r="C84" s="4"/>
    </row>
    <row r="85" spans="1:3" ht="12.75">
      <c r="A85" s="5"/>
      <c r="C85" s="4"/>
    </row>
    <row r="86" spans="1:3" ht="12.75">
      <c r="A86" s="3" t="s">
        <v>18</v>
      </c>
      <c r="B86" s="4" t="s">
        <v>54</v>
      </c>
      <c r="C86" s="4"/>
    </row>
    <row r="87" spans="1:3" ht="12.75">
      <c r="A87" s="3"/>
      <c r="B87" s="4"/>
      <c r="C87" s="4"/>
    </row>
    <row r="88" spans="1:3" ht="12.75">
      <c r="A88" s="3"/>
      <c r="C88" s="4"/>
    </row>
    <row r="89" spans="1:3" ht="12.75">
      <c r="A89" s="3"/>
      <c r="B89" s="4"/>
      <c r="C89" s="4"/>
    </row>
    <row r="90" spans="1:3" ht="12.75">
      <c r="A90" s="3"/>
      <c r="B90" s="4"/>
      <c r="C90" s="4"/>
    </row>
    <row r="91" ht="12.75">
      <c r="A91" s="5"/>
    </row>
    <row r="92" spans="2:6" ht="13.5">
      <c r="B92" s="5"/>
      <c r="C92" s="14" t="s">
        <v>22</v>
      </c>
      <c r="D92" s="6"/>
      <c r="E92" s="6"/>
      <c r="F92" s="15"/>
    </row>
    <row r="93" spans="1:6" ht="12.75">
      <c r="A93" s="5"/>
      <c r="B93" s="5"/>
      <c r="C93" s="12"/>
      <c r="D93" s="6"/>
      <c r="E93" s="6"/>
      <c r="F93" s="15" t="s">
        <v>23</v>
      </c>
    </row>
    <row r="94" spans="1:6" ht="12.75">
      <c r="A94" s="5"/>
      <c r="B94" s="5"/>
      <c r="C94" s="12"/>
      <c r="D94" s="6"/>
      <c r="E94" s="6"/>
      <c r="F94" s="15" t="s">
        <v>25</v>
      </c>
    </row>
    <row r="95" spans="1:6" ht="12.75">
      <c r="A95" s="5"/>
      <c r="B95" s="5"/>
      <c r="C95" s="12"/>
      <c r="D95" s="6"/>
      <c r="E95" s="6"/>
      <c r="F95" s="15"/>
    </row>
    <row r="96" spans="1:6" ht="12.75">
      <c r="A96" s="5"/>
      <c r="B96" s="5"/>
      <c r="C96" s="12" t="s">
        <v>26</v>
      </c>
      <c r="D96" s="6"/>
      <c r="E96" s="13"/>
      <c r="F96" s="13">
        <v>10317005</v>
      </c>
    </row>
    <row r="97" spans="1:6" ht="12.75">
      <c r="A97" s="5"/>
      <c r="B97" s="5"/>
      <c r="C97" s="12" t="s">
        <v>27</v>
      </c>
      <c r="D97" s="6"/>
      <c r="E97" s="13"/>
      <c r="F97" s="16">
        <v>664065</v>
      </c>
    </row>
    <row r="98" spans="1:6" ht="12.75">
      <c r="A98" s="5"/>
      <c r="B98" s="5"/>
      <c r="C98" s="12"/>
      <c r="D98" s="6"/>
      <c r="E98" s="13"/>
      <c r="F98" s="13">
        <f>SUM(F96:F97)</f>
        <v>10981070</v>
      </c>
    </row>
    <row r="99" spans="1:6" ht="12.75">
      <c r="A99" s="5"/>
      <c r="B99" s="5"/>
      <c r="C99" s="6"/>
      <c r="D99" s="6"/>
      <c r="E99" s="6"/>
      <c r="F99" s="6"/>
    </row>
    <row r="100" spans="2:6" ht="13.5">
      <c r="B100" s="5"/>
      <c r="C100" s="14" t="s">
        <v>28</v>
      </c>
      <c r="D100" s="6"/>
      <c r="E100" s="15"/>
      <c r="F100" s="15"/>
    </row>
    <row r="101" spans="1:6" ht="12.75">
      <c r="A101" s="5"/>
      <c r="B101" s="5"/>
      <c r="C101" s="12" t="s">
        <v>29</v>
      </c>
      <c r="D101" s="6"/>
      <c r="E101" s="13"/>
      <c r="F101" s="16">
        <v>8708451</v>
      </c>
    </row>
    <row r="102" spans="1:6" ht="12.75">
      <c r="A102" s="5"/>
      <c r="B102" s="5"/>
      <c r="C102" s="12"/>
      <c r="D102" s="6"/>
      <c r="E102" s="13"/>
      <c r="F102" s="13"/>
    </row>
    <row r="103" spans="1:6" ht="12.75">
      <c r="A103" s="5"/>
      <c r="B103" s="5"/>
      <c r="C103" s="5"/>
      <c r="E103" s="4" t="s">
        <v>24</v>
      </c>
      <c r="F103" s="17">
        <f>SUM(F98:F101)</f>
        <v>19689521</v>
      </c>
    </row>
    <row r="104" spans="1:6" ht="12.75">
      <c r="A104" s="5"/>
      <c r="B104" s="5"/>
      <c r="C104" s="5"/>
      <c r="E104" s="4"/>
      <c r="F104" s="18"/>
    </row>
    <row r="105" spans="1:6" ht="12.75">
      <c r="A105" s="5"/>
      <c r="B105" s="5"/>
      <c r="C105" s="5"/>
      <c r="E105" s="4"/>
      <c r="F105" s="18"/>
    </row>
    <row r="106" spans="1:5" ht="12.75">
      <c r="A106" s="5"/>
      <c r="B106" s="5"/>
      <c r="C106" s="5"/>
      <c r="E106" s="6"/>
    </row>
    <row r="107" spans="1:3" ht="12.75">
      <c r="A107" s="3" t="s">
        <v>20</v>
      </c>
      <c r="B107" s="4" t="s">
        <v>31</v>
      </c>
      <c r="C107" s="4"/>
    </row>
    <row r="108" spans="1:3" ht="12.75">
      <c r="A108" s="3"/>
      <c r="B108" s="4"/>
      <c r="C108" s="4"/>
    </row>
    <row r="109" spans="1:3" ht="12.75">
      <c r="A109" s="3"/>
      <c r="B109" s="4"/>
      <c r="C109" s="4"/>
    </row>
    <row r="110" ht="12.75">
      <c r="A110" s="5"/>
    </row>
    <row r="111" ht="12.75">
      <c r="A111" s="5"/>
    </row>
    <row r="112" spans="1:3" ht="12.75">
      <c r="A112" s="3" t="s">
        <v>21</v>
      </c>
      <c r="B112" s="4" t="s">
        <v>33</v>
      </c>
      <c r="C112" s="4"/>
    </row>
    <row r="113" spans="1:3" ht="12.75">
      <c r="A113" s="3"/>
      <c r="B113" s="4"/>
      <c r="C113" s="4"/>
    </row>
    <row r="114" spans="1:3" ht="12.75">
      <c r="A114" s="3"/>
      <c r="B114" s="4"/>
      <c r="C114" s="4"/>
    </row>
    <row r="115" spans="1:3" ht="12.75">
      <c r="A115" s="3"/>
      <c r="B115" s="4"/>
      <c r="C115" s="4"/>
    </row>
    <row r="116" ht="12.75">
      <c r="A116" s="5"/>
    </row>
    <row r="117" spans="1:3" ht="12.75">
      <c r="A117" s="3" t="s">
        <v>30</v>
      </c>
      <c r="B117" s="4" t="s">
        <v>35</v>
      </c>
      <c r="C117" s="4"/>
    </row>
    <row r="118" spans="1:3" ht="12.75">
      <c r="A118" s="3"/>
      <c r="B118" s="4"/>
      <c r="C118" s="4"/>
    </row>
    <row r="119" spans="1:3" ht="12.75">
      <c r="A119" s="3"/>
      <c r="B119" s="4"/>
      <c r="C119" s="4"/>
    </row>
    <row r="120" spans="1:3" ht="12.75">
      <c r="A120" s="3"/>
      <c r="B120" s="4"/>
      <c r="C120" s="4"/>
    </row>
    <row r="121" ht="12.75">
      <c r="A121" s="5"/>
    </row>
    <row r="122" spans="1:8" ht="12.75">
      <c r="A122" s="3" t="s">
        <v>32</v>
      </c>
      <c r="B122" s="4" t="s">
        <v>37</v>
      </c>
      <c r="C122" s="4"/>
      <c r="E122" s="8"/>
      <c r="F122" s="8"/>
      <c r="G122" s="8"/>
      <c r="H122" s="8"/>
    </row>
    <row r="123" spans="1:8" ht="12.75">
      <c r="A123" s="3"/>
      <c r="B123" s="4"/>
      <c r="C123" s="4"/>
      <c r="E123" s="8"/>
      <c r="F123" s="8"/>
      <c r="G123" s="8"/>
      <c r="H123" s="8"/>
    </row>
    <row r="124" spans="1:8" ht="12.75">
      <c r="A124" s="3"/>
      <c r="B124" s="4"/>
      <c r="C124" s="4"/>
      <c r="E124" s="8"/>
      <c r="F124" s="8"/>
      <c r="G124" s="8"/>
      <c r="H124" s="8"/>
    </row>
    <row r="125" spans="1:8" ht="12.75">
      <c r="A125" s="3"/>
      <c r="B125" s="4"/>
      <c r="C125" s="4"/>
      <c r="E125" s="8"/>
      <c r="F125" s="8"/>
      <c r="G125" s="8"/>
      <c r="H125" s="8"/>
    </row>
    <row r="126" spans="1:8" ht="12.75">
      <c r="A126" s="3"/>
      <c r="B126" s="4"/>
      <c r="C126" s="4"/>
      <c r="E126" s="8"/>
      <c r="F126" s="8"/>
      <c r="G126" s="8"/>
      <c r="H126" s="8"/>
    </row>
    <row r="127" spans="1:8" ht="12.75">
      <c r="A127" s="5"/>
      <c r="E127" s="8"/>
      <c r="F127" s="8"/>
      <c r="G127" s="8"/>
      <c r="H127" s="8"/>
    </row>
    <row r="128" spans="1:3" ht="12.75">
      <c r="A128" s="3" t="s">
        <v>34</v>
      </c>
      <c r="B128" s="4" t="s">
        <v>39</v>
      </c>
      <c r="C128" s="4"/>
    </row>
    <row r="129" spans="1:3" ht="12.75">
      <c r="A129" s="3"/>
      <c r="B129" s="4"/>
      <c r="C129" s="4"/>
    </row>
    <row r="130" spans="1:3" ht="12.75">
      <c r="A130" s="3"/>
      <c r="B130" s="4"/>
      <c r="C130" s="4"/>
    </row>
    <row r="131" spans="2:3" ht="12.75">
      <c r="B131" s="4"/>
      <c r="C131" s="4"/>
    </row>
    <row r="132" spans="2:3" ht="12.75">
      <c r="B132" s="4"/>
      <c r="C132" s="4"/>
    </row>
    <row r="133" spans="1:3" ht="12.75">
      <c r="A133" s="11" t="s">
        <v>36</v>
      </c>
      <c r="B133" s="4" t="s">
        <v>41</v>
      </c>
      <c r="C133" s="4"/>
    </row>
    <row r="134" spans="1:3" ht="12.75">
      <c r="A134" s="11"/>
      <c r="B134" s="4"/>
      <c r="C134" s="4"/>
    </row>
    <row r="135" spans="2:3" ht="12.75">
      <c r="B135" s="4"/>
      <c r="C135" s="4"/>
    </row>
    <row r="136" spans="2:3" ht="12.75">
      <c r="B136" s="4"/>
      <c r="C136" s="4"/>
    </row>
    <row r="137" spans="2:3" ht="12.75">
      <c r="B137" s="4"/>
      <c r="C137" s="4"/>
    </row>
    <row r="138" spans="2:3" ht="12.75">
      <c r="B138" s="4"/>
      <c r="C138" s="4"/>
    </row>
    <row r="139" spans="2:3" ht="12.75">
      <c r="B139" s="4"/>
      <c r="C139" s="4"/>
    </row>
    <row r="140" spans="2:3" ht="12.75">
      <c r="B140" s="4"/>
      <c r="C140" s="4"/>
    </row>
    <row r="141" spans="1:3" ht="12.75">
      <c r="A141" s="3" t="s">
        <v>38</v>
      </c>
      <c r="B141" s="4" t="s">
        <v>167</v>
      </c>
      <c r="C141" s="4"/>
    </row>
    <row r="142" spans="1:3" ht="12.75">
      <c r="A142" s="3"/>
      <c r="B142" s="4"/>
      <c r="C142" s="4"/>
    </row>
    <row r="143" spans="1:3" ht="12.75">
      <c r="A143" s="3"/>
      <c r="B143" s="4"/>
      <c r="C143" s="4"/>
    </row>
    <row r="144" spans="2:3" ht="12.75">
      <c r="B144" s="4"/>
      <c r="C144" s="4"/>
    </row>
    <row r="145" spans="1:8" s="132" customFormat="1" ht="12.75">
      <c r="A145" s="130"/>
      <c r="B145" s="131"/>
      <c r="C145" s="131"/>
      <c r="D145" s="7"/>
      <c r="E145" s="7"/>
      <c r="F145" s="7"/>
      <c r="G145" s="7"/>
      <c r="H145" s="7"/>
    </row>
    <row r="146" spans="1:3" ht="12.75">
      <c r="A146" s="3" t="s">
        <v>40</v>
      </c>
      <c r="B146" s="4" t="s">
        <v>19</v>
      </c>
      <c r="C146" s="4"/>
    </row>
    <row r="147" spans="1:3" ht="12.75">
      <c r="A147" s="3"/>
      <c r="B147" s="4"/>
      <c r="C147" s="4"/>
    </row>
    <row r="148" spans="1:3" ht="12.75">
      <c r="A148" s="3"/>
      <c r="B148" s="4"/>
      <c r="C148" s="4"/>
    </row>
    <row r="149" spans="1:3" ht="12.75">
      <c r="A149" s="3"/>
      <c r="B149" s="4"/>
      <c r="C149" s="4"/>
    </row>
    <row r="150" spans="1:3" ht="12.75">
      <c r="A150" s="3"/>
      <c r="B150" s="4"/>
      <c r="C150" s="4"/>
    </row>
    <row r="151" spans="1:3" ht="12.75">
      <c r="A151" s="3"/>
      <c r="B151" s="4"/>
      <c r="C151" s="4"/>
    </row>
    <row r="152" spans="1:3" ht="12.75">
      <c r="A152" s="3" t="s">
        <v>42</v>
      </c>
      <c r="B152" s="4" t="s">
        <v>43</v>
      </c>
      <c r="C152" s="4"/>
    </row>
    <row r="153" spans="1:3" ht="12.75">
      <c r="A153" s="3"/>
      <c r="B153" s="4"/>
      <c r="C153" s="4"/>
    </row>
    <row r="154" spans="1:3" ht="12.75">
      <c r="A154" s="3"/>
      <c r="B154" s="4"/>
      <c r="C154" s="4"/>
    </row>
    <row r="155" spans="1:3" ht="12.75">
      <c r="A155" s="3"/>
      <c r="B155" s="4"/>
      <c r="C155" s="4"/>
    </row>
    <row r="156" spans="1:3" ht="12.75">
      <c r="A156" s="3"/>
      <c r="B156" s="4"/>
      <c r="C156" s="4"/>
    </row>
    <row r="157" ht="12.75">
      <c r="A157" s="5"/>
    </row>
    <row r="158" spans="1:3" ht="12.75">
      <c r="A158" s="3" t="s">
        <v>44</v>
      </c>
      <c r="B158" s="4" t="s">
        <v>45</v>
      </c>
      <c r="C158" s="4"/>
    </row>
    <row r="159" spans="1:4" ht="13.5">
      <c r="A159" s="5"/>
      <c r="B159" s="5"/>
      <c r="C159" s="5"/>
      <c r="D159" s="9"/>
    </row>
    <row r="160" spans="1:5" ht="12.75">
      <c r="A160" s="10"/>
      <c r="B160" s="5" t="s">
        <v>14</v>
      </c>
      <c r="C160" s="1" t="s">
        <v>46</v>
      </c>
      <c r="E160" s="1" t="s">
        <v>47</v>
      </c>
    </row>
    <row r="161" spans="1:5" ht="12.75">
      <c r="A161" s="10"/>
      <c r="B161" s="5" t="s">
        <v>15</v>
      </c>
      <c r="C161" s="1" t="s">
        <v>48</v>
      </c>
      <c r="E161" s="1" t="s">
        <v>47</v>
      </c>
    </row>
    <row r="162" spans="1:2" ht="12.75">
      <c r="A162" s="10"/>
      <c r="B162" s="5"/>
    </row>
    <row r="163" spans="1:2" ht="12.75">
      <c r="A163" s="5"/>
      <c r="B163" s="1" t="s">
        <v>49</v>
      </c>
    </row>
    <row r="164" ht="12.75">
      <c r="A164" s="5"/>
    </row>
    <row r="165" ht="12.75">
      <c r="A165" s="5"/>
    </row>
    <row r="166" ht="12.75">
      <c r="A166" s="5"/>
    </row>
    <row r="167" ht="12.75">
      <c r="A167" s="5"/>
    </row>
    <row r="168" spans="1:3" ht="12.75">
      <c r="A168" s="3" t="s">
        <v>50</v>
      </c>
      <c r="B168" s="4" t="s">
        <v>51</v>
      </c>
      <c r="C168" s="4"/>
    </row>
    <row r="169" spans="1:3" ht="12.75">
      <c r="A169" s="3"/>
      <c r="B169" s="4"/>
      <c r="C169" s="4"/>
    </row>
    <row r="170" spans="1:3" ht="12.75">
      <c r="A170" s="3"/>
      <c r="B170" s="4"/>
      <c r="C170" s="4"/>
    </row>
    <row r="171" ht="12.75">
      <c r="A171" s="5"/>
    </row>
    <row r="172" ht="12.75">
      <c r="A172" s="5"/>
    </row>
    <row r="173" ht="12.75">
      <c r="A173" s="5"/>
    </row>
    <row r="174" spans="1:3" ht="12.75">
      <c r="A174" s="5"/>
      <c r="B174" s="5"/>
      <c r="C174" s="5"/>
    </row>
    <row r="175" spans="1:3" ht="12.75">
      <c r="A175" s="4" t="s">
        <v>52</v>
      </c>
      <c r="B175" s="5"/>
      <c r="C175" s="5"/>
    </row>
    <row r="176" spans="2:3" ht="12.75">
      <c r="B176" s="5"/>
      <c r="C176" s="5"/>
    </row>
    <row r="177" spans="2:3" ht="12.75">
      <c r="B177" s="5"/>
      <c r="C177" s="5"/>
    </row>
    <row r="178" spans="1:3" ht="12.75">
      <c r="A178" s="4"/>
      <c r="B178" s="5"/>
      <c r="C178" s="5"/>
    </row>
    <row r="179" spans="1:8" s="128" customFormat="1" ht="12.75">
      <c r="A179" s="1" t="s">
        <v>165</v>
      </c>
      <c r="B179" s="5"/>
      <c r="C179" s="5"/>
      <c r="D179" s="1"/>
      <c r="E179" s="1"/>
      <c r="F179" s="1"/>
      <c r="G179" s="1"/>
      <c r="H179" s="1"/>
    </row>
    <row r="180" spans="1:3" ht="12.75">
      <c r="A180" s="1" t="s">
        <v>53</v>
      </c>
      <c r="B180" s="5"/>
      <c r="C180" s="5"/>
    </row>
    <row r="181" spans="2:3" ht="12.75">
      <c r="B181" s="5"/>
      <c r="C181" s="5"/>
    </row>
    <row r="182" spans="1:3" ht="12.75">
      <c r="A182" s="1" t="s">
        <v>166</v>
      </c>
      <c r="B182" s="5"/>
      <c r="C182" s="5"/>
    </row>
    <row r="183" spans="1:3" ht="12.75">
      <c r="A183" s="5"/>
      <c r="B183" s="5"/>
      <c r="C183" s="5"/>
    </row>
    <row r="184" spans="1:3" ht="12.75">
      <c r="A184" s="5"/>
      <c r="B184" s="5"/>
      <c r="C184" s="5"/>
    </row>
    <row r="185" spans="1:3" ht="12.75">
      <c r="A185" s="5"/>
      <c r="B185" s="5"/>
      <c r="C185" s="5"/>
    </row>
    <row r="186" spans="1:3" ht="12.75">
      <c r="A186" s="5"/>
      <c r="B186" s="5"/>
      <c r="C186" s="5"/>
    </row>
    <row r="187" spans="1:3" ht="12.75">
      <c r="A187" s="5"/>
      <c r="B187" s="5"/>
      <c r="C187" s="5"/>
    </row>
    <row r="188" spans="1:3" ht="12.75">
      <c r="A188" s="5"/>
      <c r="B188" s="5"/>
      <c r="C188" s="5"/>
    </row>
    <row r="189" spans="1:3" ht="12.75">
      <c r="A189" s="5"/>
      <c r="B189" s="5"/>
      <c r="C189" s="5"/>
    </row>
    <row r="190" spans="1:3" ht="12.75">
      <c r="A190" s="5"/>
      <c r="B190" s="5"/>
      <c r="C190" s="5"/>
    </row>
    <row r="191" spans="1:3" ht="12.75">
      <c r="A191" s="5"/>
      <c r="B191" s="5"/>
      <c r="C191" s="5"/>
    </row>
    <row r="192" spans="1:3" ht="12.75">
      <c r="A192" s="5"/>
      <c r="B192" s="5"/>
      <c r="C192" s="5"/>
    </row>
    <row r="193" spans="1:3" ht="12.75">
      <c r="A193" s="5"/>
      <c r="B193" s="5"/>
      <c r="C193" s="5"/>
    </row>
    <row r="194" spans="1:3" ht="12.75">
      <c r="A194" s="5"/>
      <c r="B194" s="5"/>
      <c r="C194" s="5"/>
    </row>
    <row r="195" spans="1:3" ht="12.75">
      <c r="A195" s="5"/>
      <c r="B195" s="5"/>
      <c r="C195" s="5"/>
    </row>
    <row r="196" spans="1:3" ht="12.75">
      <c r="A196" s="5"/>
      <c r="B196" s="5"/>
      <c r="C196" s="5"/>
    </row>
    <row r="197" spans="1:3" ht="12.75">
      <c r="A197" s="5"/>
      <c r="B197" s="5"/>
      <c r="C197" s="5"/>
    </row>
    <row r="198" spans="1:3" ht="12.75">
      <c r="A198" s="5"/>
      <c r="B198" s="5"/>
      <c r="C198" s="5"/>
    </row>
    <row r="199" spans="1:3" ht="12.75">
      <c r="A199" s="5"/>
      <c r="B199" s="5"/>
      <c r="C199" s="5"/>
    </row>
    <row r="200" spans="1:3" ht="12.75">
      <c r="A200" s="5"/>
      <c r="B200" s="5"/>
      <c r="C200" s="5"/>
    </row>
    <row r="201" spans="1:3" ht="12.75">
      <c r="A201" s="5"/>
      <c r="B201" s="5"/>
      <c r="C201" s="5"/>
    </row>
    <row r="202" spans="1:3" ht="12.75">
      <c r="A202" s="5"/>
      <c r="B202" s="5"/>
      <c r="C202" s="5"/>
    </row>
    <row r="203" spans="1:3" ht="12.75">
      <c r="A203" s="5"/>
      <c r="B203" s="5"/>
      <c r="C203" s="5"/>
    </row>
    <row r="204" spans="1:3" ht="12.75">
      <c r="A204" s="5"/>
      <c r="B204" s="5"/>
      <c r="C204" s="5"/>
    </row>
  </sheetData>
  <mergeCells count="3">
    <mergeCell ref="A4:H4"/>
    <mergeCell ref="A2:H2"/>
    <mergeCell ref="A3:H3"/>
  </mergeCells>
  <printOptions/>
  <pageMargins left="0.9" right="0.75" top="1" bottom="0.58" header="0.35" footer="0.39"/>
  <pageSetup fitToHeight="1" fitToWidth="1" horizontalDpi="600" verticalDpi="600" orientation="portrait" paperSize="9" r:id="rId2"/>
  <headerFooter alignWithMargins="0">
    <oddHeader>&amp;C&amp;"Times New Roman,Bold"&amp;14DeGem Berhad
&amp;"Arial,Regular"&amp;10 &amp;"Times New Roman,Regular"&amp;8(Company No:415726-T)</oddHeader>
  </headerFooter>
  <rowBreaks count="1" manualBreakCount="1">
    <brk id="47" max="7"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T119"/>
  <sheetViews>
    <sheetView zoomScale="75" zoomScaleNormal="75" workbookViewId="0" topLeftCell="A1">
      <selection activeCell="E91" sqref="E91"/>
    </sheetView>
  </sheetViews>
  <sheetFormatPr defaultColWidth="9.140625" defaultRowHeight="12.75"/>
  <cols>
    <col min="1" max="1" width="2.7109375" style="28" customWidth="1"/>
    <col min="2" max="2" width="4.140625" style="28" customWidth="1"/>
    <col min="3" max="3" width="3.421875" style="104" customWidth="1"/>
    <col min="4" max="4" width="43.7109375" style="24" customWidth="1"/>
    <col min="5" max="5" width="19.7109375" style="24" customWidth="1"/>
    <col min="6" max="6" width="1.7109375" style="24" customWidth="1"/>
    <col min="7" max="7" width="19.7109375" style="24" customWidth="1"/>
    <col min="8" max="8" width="1.7109375" style="24" customWidth="1"/>
    <col min="9" max="9" width="19.7109375" style="24" customWidth="1"/>
    <col min="10" max="10" width="1.8515625" style="24" customWidth="1"/>
    <col min="11" max="11" width="19.7109375" style="24" customWidth="1"/>
    <col min="12" max="12" width="1.7109375" style="24" customWidth="1"/>
    <col min="13" max="13" width="16.8515625" style="24" customWidth="1"/>
    <col min="14" max="14" width="1.57421875" style="24" customWidth="1"/>
    <col min="15" max="15" width="14.57421875" style="119" customWidth="1"/>
    <col min="16" max="16" width="14.00390625" style="19" bestFit="1" customWidth="1"/>
    <col min="17" max="20" width="9.140625" style="19" customWidth="1"/>
  </cols>
  <sheetData>
    <row r="1" spans="1:20" ht="20.25">
      <c r="A1" s="23" t="s">
        <v>55</v>
      </c>
      <c r="D1" s="29"/>
      <c r="G1" s="29"/>
      <c r="H1" s="29"/>
      <c r="I1" s="29"/>
      <c r="J1" s="29"/>
      <c r="K1" s="29"/>
      <c r="L1" s="29"/>
      <c r="O1" s="120"/>
      <c r="P1" s="20"/>
      <c r="Q1" s="20"/>
      <c r="R1" s="20"/>
      <c r="S1" s="20"/>
      <c r="T1" s="20"/>
    </row>
    <row r="2" spans="1:12" ht="15">
      <c r="A2" s="28" t="s">
        <v>56</v>
      </c>
      <c r="D2" s="29"/>
      <c r="G2" s="29"/>
      <c r="H2" s="29"/>
      <c r="I2" s="29"/>
      <c r="J2" s="29"/>
      <c r="K2" s="29"/>
      <c r="L2" s="29"/>
    </row>
    <row r="3" spans="3:12" ht="15">
      <c r="C3" s="28"/>
      <c r="D3" s="29"/>
      <c r="E3" s="29"/>
      <c r="F3" s="29"/>
      <c r="G3" s="29"/>
      <c r="H3" s="29"/>
      <c r="I3" s="29"/>
      <c r="J3" s="29"/>
      <c r="K3" s="29"/>
      <c r="L3" s="29"/>
    </row>
    <row r="4" ht="15">
      <c r="A4" s="85" t="s">
        <v>57</v>
      </c>
    </row>
    <row r="5" spans="1:3" ht="15">
      <c r="A5" s="86" t="s">
        <v>58</v>
      </c>
      <c r="C5" s="129"/>
    </row>
    <row r="6" spans="1:20" ht="15">
      <c r="A6" s="129" t="s">
        <v>59</v>
      </c>
      <c r="B6" s="104"/>
      <c r="D6" s="32"/>
      <c r="E6" s="32"/>
      <c r="F6" s="32"/>
      <c r="G6" s="32"/>
      <c r="H6" s="32"/>
      <c r="I6" s="32"/>
      <c r="J6" s="32"/>
      <c r="K6" s="32"/>
      <c r="L6" s="32"/>
      <c r="M6" s="32"/>
      <c r="N6" s="32"/>
      <c r="O6" s="121"/>
      <c r="P6" s="21"/>
      <c r="Q6" s="21"/>
      <c r="R6" s="21"/>
      <c r="S6" s="21"/>
      <c r="T6" s="21"/>
    </row>
    <row r="7" spans="1:20" ht="15">
      <c r="A7" s="104"/>
      <c r="B7" s="104"/>
      <c r="D7" s="32"/>
      <c r="E7" s="137" t="s">
        <v>60</v>
      </c>
      <c r="F7" s="138"/>
      <c r="G7" s="139"/>
      <c r="H7" s="26"/>
      <c r="I7" s="137" t="s">
        <v>61</v>
      </c>
      <c r="J7" s="138"/>
      <c r="K7" s="139"/>
      <c r="L7" s="88"/>
      <c r="M7" s="112" t="s">
        <v>62</v>
      </c>
      <c r="N7" s="32"/>
      <c r="O7" s="121"/>
      <c r="P7" s="21"/>
      <c r="Q7" s="21"/>
      <c r="R7" s="21"/>
      <c r="S7" s="21"/>
      <c r="T7" s="21"/>
    </row>
    <row r="8" spans="1:20" ht="15">
      <c r="A8" s="104"/>
      <c r="B8" s="104"/>
      <c r="D8" s="32"/>
      <c r="E8" s="89"/>
      <c r="F8" s="32"/>
      <c r="G8" s="90"/>
      <c r="H8" s="32"/>
      <c r="I8" s="89"/>
      <c r="J8" s="32"/>
      <c r="K8" s="90"/>
      <c r="L8" s="32"/>
      <c r="M8" s="113"/>
      <c r="N8" s="32"/>
      <c r="O8" s="121"/>
      <c r="P8" s="21"/>
      <c r="Q8" s="21"/>
      <c r="R8" s="21"/>
      <c r="S8" s="21"/>
      <c r="T8" s="21"/>
    </row>
    <row r="9" spans="1:20" ht="15">
      <c r="A9" s="104"/>
      <c r="B9" s="104"/>
      <c r="D9" s="32"/>
      <c r="E9" s="89"/>
      <c r="F9" s="32"/>
      <c r="G9" s="91" t="s">
        <v>63</v>
      </c>
      <c r="H9" s="42"/>
      <c r="I9" s="92"/>
      <c r="J9" s="42"/>
      <c r="K9" s="91"/>
      <c r="L9" s="42"/>
      <c r="M9" s="114"/>
      <c r="N9" s="32"/>
      <c r="O9" s="121"/>
      <c r="P9" s="21"/>
      <c r="Q9" s="21"/>
      <c r="R9" s="21"/>
      <c r="S9" s="21"/>
      <c r="T9" s="21"/>
    </row>
    <row r="10" spans="1:20" ht="15">
      <c r="A10" s="104"/>
      <c r="B10" s="104"/>
      <c r="D10" s="32"/>
      <c r="E10" s="92" t="s">
        <v>64</v>
      </c>
      <c r="F10" s="42"/>
      <c r="G10" s="91" t="s">
        <v>65</v>
      </c>
      <c r="H10" s="42"/>
      <c r="I10" s="92"/>
      <c r="J10" s="42"/>
      <c r="K10" s="91"/>
      <c r="L10" s="42"/>
      <c r="M10" s="114"/>
      <c r="N10" s="32"/>
      <c r="O10" s="121"/>
      <c r="P10" s="21"/>
      <c r="Q10" s="21"/>
      <c r="R10" s="21"/>
      <c r="S10" s="21"/>
      <c r="T10" s="21"/>
    </row>
    <row r="11" spans="1:20" ht="15">
      <c r="A11" s="104"/>
      <c r="B11" s="104"/>
      <c r="D11" s="32"/>
      <c r="E11" s="92" t="s">
        <v>66</v>
      </c>
      <c r="F11" s="42"/>
      <c r="G11" s="91" t="s">
        <v>67</v>
      </c>
      <c r="H11" s="42"/>
      <c r="I11" s="95" t="s">
        <v>68</v>
      </c>
      <c r="J11" s="93"/>
      <c r="K11" s="110" t="s">
        <v>69</v>
      </c>
      <c r="L11" s="93"/>
      <c r="M11" s="115" t="s">
        <v>68</v>
      </c>
      <c r="N11" s="32"/>
      <c r="O11" s="121"/>
      <c r="P11" s="21"/>
      <c r="Q11" s="21"/>
      <c r="R11" s="21"/>
      <c r="S11" s="21"/>
      <c r="T11" s="21"/>
    </row>
    <row r="12" spans="1:20" ht="15">
      <c r="A12" s="104"/>
      <c r="B12" s="104"/>
      <c r="D12" s="32"/>
      <c r="E12" s="92"/>
      <c r="F12" s="42"/>
      <c r="G12" s="91" t="s">
        <v>66</v>
      </c>
      <c r="H12" s="42"/>
      <c r="I12" s="111" t="s">
        <v>70</v>
      </c>
      <c r="J12" s="94"/>
      <c r="K12" s="91" t="s">
        <v>70</v>
      </c>
      <c r="L12" s="42"/>
      <c r="M12" s="116" t="s">
        <v>70</v>
      </c>
      <c r="N12" s="32"/>
      <c r="O12" s="121"/>
      <c r="P12" s="21"/>
      <c r="Q12" s="21"/>
      <c r="R12" s="21"/>
      <c r="S12" s="21"/>
      <c r="T12" s="21"/>
    </row>
    <row r="13" spans="1:20" ht="15">
      <c r="A13" s="104"/>
      <c r="B13" s="104"/>
      <c r="D13" s="32"/>
      <c r="E13" s="95" t="s">
        <v>71</v>
      </c>
      <c r="F13" s="93"/>
      <c r="G13" s="96" t="s">
        <v>73</v>
      </c>
      <c r="H13" s="94"/>
      <c r="I13" s="95" t="s">
        <v>71</v>
      </c>
      <c r="J13" s="93"/>
      <c r="K13" s="96" t="s">
        <v>73</v>
      </c>
      <c r="L13" s="94"/>
      <c r="M13" s="116" t="s">
        <v>74</v>
      </c>
      <c r="N13" s="32"/>
      <c r="O13" s="121"/>
      <c r="P13" s="21"/>
      <c r="Q13" s="21"/>
      <c r="R13" s="21"/>
      <c r="S13" s="21"/>
      <c r="T13" s="21"/>
    </row>
    <row r="14" spans="1:20" ht="15">
      <c r="A14" s="104"/>
      <c r="B14" s="104"/>
      <c r="C14" s="129"/>
      <c r="D14" s="87"/>
      <c r="E14" s="97" t="s">
        <v>151</v>
      </c>
      <c r="F14" s="35"/>
      <c r="G14" s="98" t="s">
        <v>151</v>
      </c>
      <c r="H14" s="35"/>
      <c r="I14" s="97" t="s">
        <v>151</v>
      </c>
      <c r="J14" s="35"/>
      <c r="K14" s="98" t="s">
        <v>151</v>
      </c>
      <c r="L14" s="35"/>
      <c r="M14" s="117" t="s">
        <v>151</v>
      </c>
      <c r="N14" s="87"/>
      <c r="O14" s="122" t="s">
        <v>155</v>
      </c>
      <c r="P14" s="84" t="s">
        <v>154</v>
      </c>
      <c r="Q14" s="84"/>
      <c r="R14" s="84"/>
      <c r="S14" s="84"/>
      <c r="T14" s="84"/>
    </row>
    <row r="15" spans="1:20" ht="15">
      <c r="A15" s="104"/>
      <c r="B15" s="104"/>
      <c r="D15" s="32"/>
      <c r="E15" s="99"/>
      <c r="F15" s="109"/>
      <c r="G15" s="100"/>
      <c r="H15" s="32"/>
      <c r="I15" s="99"/>
      <c r="J15" s="109"/>
      <c r="K15" s="100"/>
      <c r="L15" s="32"/>
      <c r="M15" s="118"/>
      <c r="N15" s="32"/>
      <c r="O15" s="121"/>
      <c r="P15" s="21"/>
      <c r="Q15" s="21"/>
      <c r="R15" s="21"/>
      <c r="S15" s="21"/>
      <c r="T15" s="21"/>
    </row>
    <row r="16" spans="1:20" ht="15">
      <c r="A16" s="104"/>
      <c r="B16" s="104"/>
      <c r="D16" s="32"/>
      <c r="E16" s="101"/>
      <c r="F16" s="101"/>
      <c r="G16" s="32"/>
      <c r="H16" s="32"/>
      <c r="I16" s="101"/>
      <c r="J16" s="101"/>
      <c r="K16" s="32"/>
      <c r="L16" s="32"/>
      <c r="M16" s="101"/>
      <c r="N16" s="32"/>
      <c r="O16" s="121"/>
      <c r="P16" s="21"/>
      <c r="Q16" s="21"/>
      <c r="R16" s="21"/>
      <c r="S16" s="21"/>
      <c r="T16" s="21"/>
    </row>
    <row r="17" spans="1:20" ht="15">
      <c r="A17" s="103" t="s">
        <v>1</v>
      </c>
      <c r="B17" s="104" t="s">
        <v>14</v>
      </c>
      <c r="D17" s="32" t="s">
        <v>75</v>
      </c>
      <c r="E17" s="94">
        <f>I17-M17</f>
        <v>20128957</v>
      </c>
      <c r="F17" s="94"/>
      <c r="G17" s="94" t="s">
        <v>76</v>
      </c>
      <c r="H17" s="94"/>
      <c r="I17" s="94">
        <v>38198137</v>
      </c>
      <c r="J17" s="94"/>
      <c r="K17" s="94" t="s">
        <v>76</v>
      </c>
      <c r="L17" s="94"/>
      <c r="M17" s="55">
        <v>18069180</v>
      </c>
      <c r="N17" s="32"/>
      <c r="O17" s="119">
        <f>24185154+4357156+3344164+22460</f>
        <v>31908934</v>
      </c>
      <c r="P17" s="121">
        <f>10545596+2317507+1982838-330101</f>
        <v>14515840</v>
      </c>
      <c r="Q17" s="21"/>
      <c r="R17" s="21"/>
      <c r="S17" s="21"/>
      <c r="T17" s="21"/>
    </row>
    <row r="18" spans="1:20" ht="15">
      <c r="A18" s="104"/>
      <c r="B18" s="104"/>
      <c r="D18" s="32"/>
      <c r="E18" s="94"/>
      <c r="F18" s="94"/>
      <c r="G18" s="94"/>
      <c r="H18" s="94"/>
      <c r="I18" s="94"/>
      <c r="J18" s="94"/>
      <c r="K18" s="94"/>
      <c r="L18" s="94"/>
      <c r="M18" s="55"/>
      <c r="N18" s="32"/>
      <c r="O18" s="121"/>
      <c r="P18" s="21"/>
      <c r="Q18" s="21"/>
      <c r="R18" s="21"/>
      <c r="S18" s="21"/>
      <c r="T18" s="21"/>
    </row>
    <row r="19" spans="1:20" ht="15">
      <c r="A19" s="104"/>
      <c r="B19" s="104" t="s">
        <v>15</v>
      </c>
      <c r="D19" s="32" t="s">
        <v>77</v>
      </c>
      <c r="E19" s="94">
        <f>I19-M19</f>
        <v>0</v>
      </c>
      <c r="F19" s="94"/>
      <c r="G19" s="94" t="s">
        <v>76</v>
      </c>
      <c r="H19" s="94"/>
      <c r="I19" s="94">
        <v>0</v>
      </c>
      <c r="J19" s="94"/>
      <c r="K19" s="94" t="s">
        <v>76</v>
      </c>
      <c r="L19" s="94"/>
      <c r="M19" s="55">
        <v>0</v>
      </c>
      <c r="N19" s="32"/>
      <c r="O19" s="121"/>
      <c r="P19" s="21"/>
      <c r="Q19" s="21"/>
      <c r="R19" s="21"/>
      <c r="S19" s="21"/>
      <c r="T19" s="21"/>
    </row>
    <row r="20" spans="1:20" ht="15">
      <c r="A20" s="104"/>
      <c r="B20" s="104"/>
      <c r="D20" s="32"/>
      <c r="E20" s="94"/>
      <c r="F20" s="94"/>
      <c r="G20" s="94"/>
      <c r="H20" s="94"/>
      <c r="I20" s="94"/>
      <c r="J20" s="94"/>
      <c r="K20" s="94"/>
      <c r="L20" s="94"/>
      <c r="M20" s="55"/>
      <c r="N20" s="32"/>
      <c r="O20" s="121"/>
      <c r="P20" s="21"/>
      <c r="Q20" s="21"/>
      <c r="R20" s="21"/>
      <c r="S20" s="21"/>
      <c r="T20" s="21"/>
    </row>
    <row r="21" spans="1:20" ht="15">
      <c r="A21" s="104"/>
      <c r="B21" s="77" t="s">
        <v>78</v>
      </c>
      <c r="D21" s="33" t="s">
        <v>79</v>
      </c>
      <c r="E21" s="102">
        <f>I21-M21</f>
        <v>131487.25</v>
      </c>
      <c r="F21" s="102"/>
      <c r="G21" s="102" t="s">
        <v>76</v>
      </c>
      <c r="H21" s="102"/>
      <c r="I21" s="102">
        <f>196927.25+30000</f>
        <v>226927.25</v>
      </c>
      <c r="J21" s="102"/>
      <c r="K21" s="102" t="s">
        <v>76</v>
      </c>
      <c r="L21" s="102"/>
      <c r="M21" s="57">
        <v>95440</v>
      </c>
      <c r="N21" s="33"/>
      <c r="O21" s="123"/>
      <c r="P21" s="22"/>
      <c r="Q21" s="22"/>
      <c r="R21" s="22"/>
      <c r="S21" s="22"/>
      <c r="T21" s="22"/>
    </row>
    <row r="22" spans="1:20" ht="15">
      <c r="A22" s="104"/>
      <c r="B22" s="104"/>
      <c r="D22" s="32"/>
      <c r="E22" s="94"/>
      <c r="F22" s="94"/>
      <c r="G22" s="94"/>
      <c r="H22" s="94"/>
      <c r="I22" s="94"/>
      <c r="J22" s="94"/>
      <c r="K22" s="94"/>
      <c r="L22" s="94"/>
      <c r="M22" s="55"/>
      <c r="N22" s="32"/>
      <c r="O22" s="121"/>
      <c r="P22" s="21"/>
      <c r="Q22" s="21"/>
      <c r="R22" s="21"/>
      <c r="S22" s="21"/>
      <c r="T22" s="21"/>
    </row>
    <row r="23" spans="1:20" ht="15">
      <c r="A23" s="103" t="s">
        <v>3</v>
      </c>
      <c r="B23" s="104" t="s">
        <v>14</v>
      </c>
      <c r="D23" s="103" t="s">
        <v>80</v>
      </c>
      <c r="E23" s="94"/>
      <c r="F23" s="94"/>
      <c r="G23" s="94"/>
      <c r="H23" s="94"/>
      <c r="I23" s="94"/>
      <c r="J23" s="94"/>
      <c r="K23" s="94"/>
      <c r="L23" s="94"/>
      <c r="M23" s="55"/>
      <c r="N23" s="32"/>
      <c r="O23" s="121"/>
      <c r="P23" s="21"/>
      <c r="Q23" s="21"/>
      <c r="R23" s="21"/>
      <c r="S23" s="21"/>
      <c r="T23" s="21"/>
    </row>
    <row r="24" spans="1:20" ht="15">
      <c r="A24" s="104"/>
      <c r="B24" s="104"/>
      <c r="D24" s="104" t="s">
        <v>81</v>
      </c>
      <c r="E24" s="94"/>
      <c r="F24" s="94"/>
      <c r="G24" s="94"/>
      <c r="H24" s="94"/>
      <c r="I24" s="94"/>
      <c r="J24" s="94"/>
      <c r="K24" s="94"/>
      <c r="L24" s="94"/>
      <c r="M24" s="55"/>
      <c r="N24" s="32"/>
      <c r="O24" s="121"/>
      <c r="P24" s="21"/>
      <c r="Q24" s="21"/>
      <c r="R24" s="21"/>
      <c r="S24" s="21"/>
      <c r="T24" s="21"/>
    </row>
    <row r="25" spans="1:20" ht="15">
      <c r="A25" s="104"/>
      <c r="B25" s="104"/>
      <c r="D25" s="32" t="s">
        <v>82</v>
      </c>
      <c r="E25" s="94"/>
      <c r="F25" s="94"/>
      <c r="G25" s="94"/>
      <c r="H25" s="94"/>
      <c r="I25" s="94"/>
      <c r="J25" s="94"/>
      <c r="K25" s="94"/>
      <c r="L25" s="94"/>
      <c r="M25" s="55"/>
      <c r="N25" s="32"/>
      <c r="O25" s="121"/>
      <c r="P25" s="21"/>
      <c r="Q25" s="21"/>
      <c r="R25" s="21"/>
      <c r="S25" s="21"/>
      <c r="T25" s="21"/>
    </row>
    <row r="26" spans="1:20" ht="15">
      <c r="A26" s="104"/>
      <c r="B26" s="104"/>
      <c r="D26" s="103" t="s">
        <v>83</v>
      </c>
      <c r="E26" s="94">
        <f>I26-M26</f>
        <v>2867350.25</v>
      </c>
      <c r="F26" s="94"/>
      <c r="G26" s="94" t="s">
        <v>76</v>
      </c>
      <c r="H26" s="94"/>
      <c r="I26" s="94">
        <f>I17+I19+I21-O17</f>
        <v>6516130.25</v>
      </c>
      <c r="J26" s="94"/>
      <c r="K26" s="94" t="s">
        <v>76</v>
      </c>
      <c r="L26" s="94"/>
      <c r="M26" s="55">
        <f>M17-P17+M19+M21</f>
        <v>3648780</v>
      </c>
      <c r="N26" s="32"/>
      <c r="O26" s="121"/>
      <c r="P26" s="21"/>
      <c r="Q26" s="21"/>
      <c r="R26" s="21"/>
      <c r="S26" s="21"/>
      <c r="T26" s="21"/>
    </row>
    <row r="27" spans="1:20" ht="15">
      <c r="A27" s="104"/>
      <c r="B27" s="104"/>
      <c r="D27" s="32"/>
      <c r="E27" s="94"/>
      <c r="F27" s="94"/>
      <c r="G27" s="94"/>
      <c r="H27" s="94"/>
      <c r="I27" s="94"/>
      <c r="J27" s="94"/>
      <c r="K27" s="94"/>
      <c r="L27" s="94"/>
      <c r="M27" s="55"/>
      <c r="N27" s="32"/>
      <c r="O27" s="121"/>
      <c r="P27" s="21"/>
      <c r="Q27" s="21"/>
      <c r="R27" s="21"/>
      <c r="S27" s="21"/>
      <c r="T27" s="21"/>
    </row>
    <row r="28" spans="1:20" ht="15">
      <c r="A28" s="104"/>
      <c r="B28" s="104" t="s">
        <v>15</v>
      </c>
      <c r="D28" s="103" t="s">
        <v>84</v>
      </c>
      <c r="E28" s="94">
        <f>I28-M28</f>
        <v>-338187</v>
      </c>
      <c r="F28" s="94"/>
      <c r="G28" s="94" t="s">
        <v>76</v>
      </c>
      <c r="H28" s="94"/>
      <c r="I28" s="94">
        <v>-603234</v>
      </c>
      <c r="J28" s="94"/>
      <c r="K28" s="94" t="s">
        <v>76</v>
      </c>
      <c r="L28" s="94"/>
      <c r="M28" s="55">
        <v>-265047</v>
      </c>
      <c r="N28" s="32"/>
      <c r="O28" s="121"/>
      <c r="P28" s="21"/>
      <c r="Q28" s="21"/>
      <c r="R28" s="21"/>
      <c r="S28" s="21"/>
      <c r="T28" s="21"/>
    </row>
    <row r="29" spans="1:20" ht="15">
      <c r="A29" s="104"/>
      <c r="B29" s="104"/>
      <c r="D29" s="32"/>
      <c r="E29" s="94"/>
      <c r="F29" s="94"/>
      <c r="G29" s="94"/>
      <c r="H29" s="94"/>
      <c r="I29" s="94"/>
      <c r="J29" s="94"/>
      <c r="K29" s="94"/>
      <c r="L29" s="94"/>
      <c r="M29" s="55"/>
      <c r="N29" s="32"/>
      <c r="O29" s="121"/>
      <c r="P29" s="21"/>
      <c r="Q29" s="21"/>
      <c r="R29" s="21"/>
      <c r="S29" s="21"/>
      <c r="T29" s="21"/>
    </row>
    <row r="30" spans="1:20" ht="15">
      <c r="A30" s="104"/>
      <c r="B30" s="104" t="s">
        <v>78</v>
      </c>
      <c r="D30" s="32" t="s">
        <v>85</v>
      </c>
      <c r="E30" s="94">
        <f>I30-M30</f>
        <v>-264825</v>
      </c>
      <c r="F30" s="94"/>
      <c r="G30" s="94" t="s">
        <v>76</v>
      </c>
      <c r="H30" s="94"/>
      <c r="I30" s="94">
        <v>-594926</v>
      </c>
      <c r="J30" s="94"/>
      <c r="K30" s="94" t="s">
        <v>76</v>
      </c>
      <c r="L30" s="94"/>
      <c r="M30" s="55">
        <f>-327168-2933</f>
        <v>-330101</v>
      </c>
      <c r="N30" s="32"/>
      <c r="O30" s="121"/>
      <c r="P30" s="21"/>
      <c r="Q30" s="21"/>
      <c r="R30" s="21"/>
      <c r="S30" s="21"/>
      <c r="T30" s="21"/>
    </row>
    <row r="31" spans="1:20" ht="15">
      <c r="A31" s="104"/>
      <c r="B31" s="104"/>
      <c r="D31" s="32"/>
      <c r="E31" s="94"/>
      <c r="F31" s="94"/>
      <c r="G31" s="94"/>
      <c r="H31" s="94"/>
      <c r="I31" s="94"/>
      <c r="J31" s="94"/>
      <c r="K31" s="94"/>
      <c r="L31" s="94"/>
      <c r="M31" s="55"/>
      <c r="N31" s="32"/>
      <c r="O31" s="121"/>
      <c r="P31" s="21"/>
      <c r="Q31" s="21"/>
      <c r="R31" s="21"/>
      <c r="S31" s="21"/>
      <c r="T31" s="21"/>
    </row>
    <row r="32" spans="1:20" ht="15">
      <c r="A32" s="104"/>
      <c r="B32" s="104" t="s">
        <v>86</v>
      </c>
      <c r="D32" s="32" t="s">
        <v>87</v>
      </c>
      <c r="E32" s="94">
        <f>I32-M32</f>
        <v>0</v>
      </c>
      <c r="F32" s="94"/>
      <c r="G32" s="94" t="s">
        <v>76</v>
      </c>
      <c r="H32" s="94"/>
      <c r="I32" s="94">
        <v>0</v>
      </c>
      <c r="J32" s="94"/>
      <c r="K32" s="94" t="s">
        <v>76</v>
      </c>
      <c r="L32" s="94"/>
      <c r="M32" s="55"/>
      <c r="N32" s="32"/>
      <c r="O32" s="121"/>
      <c r="P32" s="21"/>
      <c r="Q32" s="21"/>
      <c r="R32" s="21"/>
      <c r="S32" s="21"/>
      <c r="T32" s="21"/>
    </row>
    <row r="33" spans="1:20" ht="15">
      <c r="A33" s="104"/>
      <c r="B33" s="104"/>
      <c r="D33" s="32"/>
      <c r="E33" s="94"/>
      <c r="F33" s="94"/>
      <c r="G33" s="94"/>
      <c r="H33" s="94"/>
      <c r="I33" s="94"/>
      <c r="J33" s="94"/>
      <c r="K33" s="94"/>
      <c r="L33" s="94"/>
      <c r="M33" s="55"/>
      <c r="N33" s="32"/>
      <c r="O33" s="121"/>
      <c r="P33" s="21"/>
      <c r="Q33" s="21"/>
      <c r="R33" s="21"/>
      <c r="S33" s="21"/>
      <c r="T33" s="21"/>
    </row>
    <row r="34" spans="1:20" ht="15">
      <c r="A34" s="104"/>
      <c r="B34" s="104" t="s">
        <v>88</v>
      </c>
      <c r="D34" s="103" t="s">
        <v>89</v>
      </c>
      <c r="E34" s="94"/>
      <c r="F34" s="94"/>
      <c r="G34" s="94"/>
      <c r="H34" s="94"/>
      <c r="I34" s="94"/>
      <c r="J34" s="94"/>
      <c r="K34" s="94"/>
      <c r="L34" s="94"/>
      <c r="M34" s="105"/>
      <c r="N34" s="32"/>
      <c r="O34" s="121"/>
      <c r="P34" s="21"/>
      <c r="Q34" s="21"/>
      <c r="R34" s="21"/>
      <c r="S34" s="21"/>
      <c r="T34" s="21"/>
    </row>
    <row r="35" spans="1:20" ht="15">
      <c r="A35" s="104"/>
      <c r="B35" s="104"/>
      <c r="D35" s="32" t="s">
        <v>83</v>
      </c>
      <c r="E35" s="94">
        <f>I35-M35</f>
        <v>2264338.25</v>
      </c>
      <c r="F35" s="94"/>
      <c r="G35" s="94" t="s">
        <v>76</v>
      </c>
      <c r="H35" s="94"/>
      <c r="I35" s="94">
        <f>I26+I28+I30</f>
        <v>5317970.25</v>
      </c>
      <c r="J35" s="94"/>
      <c r="K35" s="94" t="s">
        <v>76</v>
      </c>
      <c r="L35" s="94"/>
      <c r="M35" s="55">
        <f>M26+M28+M30</f>
        <v>3053632</v>
      </c>
      <c r="N35" s="32"/>
      <c r="O35" s="121"/>
      <c r="P35" s="21"/>
      <c r="Q35" s="21"/>
      <c r="R35" s="21"/>
      <c r="S35" s="21"/>
      <c r="T35" s="21"/>
    </row>
    <row r="36" spans="1:20" ht="15">
      <c r="A36" s="104"/>
      <c r="B36" s="104"/>
      <c r="D36" s="32"/>
      <c r="E36" s="94"/>
      <c r="F36" s="94"/>
      <c r="G36" s="94"/>
      <c r="H36" s="94"/>
      <c r="I36" s="94"/>
      <c r="J36" s="94"/>
      <c r="K36" s="94"/>
      <c r="L36" s="94"/>
      <c r="M36" s="55"/>
      <c r="N36" s="32"/>
      <c r="O36" s="121"/>
      <c r="P36" s="21"/>
      <c r="Q36" s="21"/>
      <c r="R36" s="21"/>
      <c r="S36" s="21"/>
      <c r="T36" s="21"/>
    </row>
    <row r="37" spans="1:20" ht="15">
      <c r="A37" s="104"/>
      <c r="B37" s="104" t="s">
        <v>90</v>
      </c>
      <c r="D37" s="103" t="s">
        <v>91</v>
      </c>
      <c r="E37" s="94">
        <f>I37-M37</f>
        <v>0</v>
      </c>
      <c r="F37" s="94"/>
      <c r="G37" s="94" t="s">
        <v>76</v>
      </c>
      <c r="H37" s="94"/>
      <c r="I37" s="94">
        <v>0</v>
      </c>
      <c r="J37" s="94"/>
      <c r="K37" s="94" t="s">
        <v>76</v>
      </c>
      <c r="L37" s="94"/>
      <c r="M37" s="55">
        <v>0</v>
      </c>
      <c r="N37" s="32"/>
      <c r="O37" s="121"/>
      <c r="P37" s="21"/>
      <c r="Q37" s="21"/>
      <c r="R37" s="21"/>
      <c r="S37" s="21"/>
      <c r="T37" s="21"/>
    </row>
    <row r="38" spans="1:20" ht="15">
      <c r="A38" s="104"/>
      <c r="B38" s="104"/>
      <c r="D38" s="32"/>
      <c r="E38" s="94"/>
      <c r="F38" s="94"/>
      <c r="G38" s="94"/>
      <c r="H38" s="94"/>
      <c r="I38" s="94"/>
      <c r="J38" s="94"/>
      <c r="K38" s="94"/>
      <c r="L38" s="94"/>
      <c r="M38" s="55"/>
      <c r="N38" s="32"/>
      <c r="O38" s="121"/>
      <c r="P38" s="21"/>
      <c r="Q38" s="21"/>
      <c r="R38" s="21"/>
      <c r="S38" s="21"/>
      <c r="T38" s="21"/>
    </row>
    <row r="39" spans="1:20" ht="15">
      <c r="A39" s="104"/>
      <c r="B39" s="104" t="s">
        <v>92</v>
      </c>
      <c r="D39" s="103" t="s">
        <v>93</v>
      </c>
      <c r="E39" s="94"/>
      <c r="F39" s="94"/>
      <c r="G39" s="94"/>
      <c r="H39" s="94"/>
      <c r="I39" s="94"/>
      <c r="J39" s="94"/>
      <c r="K39" s="94"/>
      <c r="L39" s="94"/>
      <c r="M39" s="105"/>
      <c r="N39" s="32"/>
      <c r="O39" s="121"/>
      <c r="P39" s="21"/>
      <c r="Q39" s="21"/>
      <c r="R39" s="21"/>
      <c r="S39" s="21"/>
      <c r="T39" s="21"/>
    </row>
    <row r="40" spans="1:20" ht="15">
      <c r="A40" s="104"/>
      <c r="B40" s="104"/>
      <c r="D40" s="103" t="s">
        <v>94</v>
      </c>
      <c r="E40" s="94">
        <f>I40-M40</f>
        <v>2264338.25</v>
      </c>
      <c r="F40" s="94"/>
      <c r="G40" s="94" t="s">
        <v>76</v>
      </c>
      <c r="H40" s="94"/>
      <c r="I40" s="94">
        <f>I35-I37</f>
        <v>5317970.25</v>
      </c>
      <c r="J40" s="94"/>
      <c r="K40" s="94" t="s">
        <v>76</v>
      </c>
      <c r="L40" s="94"/>
      <c r="M40" s="55">
        <f>M35-M37</f>
        <v>3053632</v>
      </c>
      <c r="N40" s="32"/>
      <c r="O40" s="121"/>
      <c r="P40" s="21"/>
      <c r="Q40" s="21"/>
      <c r="R40" s="21"/>
      <c r="S40" s="21"/>
      <c r="T40" s="21"/>
    </row>
    <row r="41" spans="1:20" ht="15">
      <c r="A41" s="104"/>
      <c r="B41" s="104"/>
      <c r="D41" s="32"/>
      <c r="E41" s="94"/>
      <c r="F41" s="94"/>
      <c r="G41" s="94"/>
      <c r="H41" s="94"/>
      <c r="I41" s="94"/>
      <c r="J41" s="94"/>
      <c r="K41" s="94"/>
      <c r="L41" s="94"/>
      <c r="M41" s="55"/>
      <c r="N41" s="32"/>
      <c r="O41" s="121"/>
      <c r="P41" s="21"/>
      <c r="Q41" s="21"/>
      <c r="R41" s="21"/>
      <c r="S41" s="21"/>
      <c r="T41" s="21"/>
    </row>
    <row r="42" spans="1:20" ht="15">
      <c r="A42" s="104"/>
      <c r="B42" s="104" t="s">
        <v>95</v>
      </c>
      <c r="D42" s="32" t="s">
        <v>96</v>
      </c>
      <c r="E42" s="94">
        <f>I42-M42</f>
        <v>-478917</v>
      </c>
      <c r="F42" s="94"/>
      <c r="G42" s="94" t="s">
        <v>76</v>
      </c>
      <c r="H42" s="94"/>
      <c r="I42" s="94">
        <v>-1163217</v>
      </c>
      <c r="J42" s="94"/>
      <c r="K42" s="94" t="s">
        <v>76</v>
      </c>
      <c r="L42" s="94"/>
      <c r="M42" s="55">
        <v>-684300</v>
      </c>
      <c r="N42" s="32"/>
      <c r="O42" s="121"/>
      <c r="P42" s="21"/>
      <c r="Q42" s="21"/>
      <c r="R42" s="21"/>
      <c r="S42" s="21"/>
      <c r="T42" s="21"/>
    </row>
    <row r="43" spans="1:20" ht="15">
      <c r="A43" s="104"/>
      <c r="B43" s="104"/>
      <c r="D43" s="32"/>
      <c r="E43" s="94"/>
      <c r="F43" s="94"/>
      <c r="G43" s="94"/>
      <c r="H43" s="94"/>
      <c r="I43" s="94"/>
      <c r="J43" s="94"/>
      <c r="K43" s="94"/>
      <c r="L43" s="94"/>
      <c r="M43" s="55"/>
      <c r="N43" s="32"/>
      <c r="O43" s="121"/>
      <c r="P43" s="21"/>
      <c r="Q43" s="21"/>
      <c r="R43" s="21"/>
      <c r="S43" s="21"/>
      <c r="T43" s="21"/>
    </row>
    <row r="44" spans="1:20" ht="15">
      <c r="A44" s="104"/>
      <c r="B44" s="103" t="s">
        <v>152</v>
      </c>
      <c r="C44" s="103" t="s">
        <v>152</v>
      </c>
      <c r="D44" s="103" t="s">
        <v>97</v>
      </c>
      <c r="E44" s="94"/>
      <c r="F44" s="94"/>
      <c r="G44" s="94"/>
      <c r="H44" s="94"/>
      <c r="I44" s="94"/>
      <c r="J44" s="94"/>
      <c r="K44" s="94"/>
      <c r="L44" s="94"/>
      <c r="M44" s="105"/>
      <c r="N44" s="32"/>
      <c r="O44" s="121"/>
      <c r="P44" s="21"/>
      <c r="Q44" s="21"/>
      <c r="R44" s="21"/>
      <c r="S44" s="21"/>
      <c r="T44" s="21"/>
    </row>
    <row r="45" spans="1:20" ht="15">
      <c r="A45" s="104"/>
      <c r="B45" s="104"/>
      <c r="D45" s="103" t="s">
        <v>98</v>
      </c>
      <c r="E45" s="94">
        <f>I45-M45</f>
        <v>1785421.25</v>
      </c>
      <c r="F45" s="94"/>
      <c r="G45" s="94" t="s">
        <v>76</v>
      </c>
      <c r="H45" s="94"/>
      <c r="I45" s="94">
        <f>I40+I42</f>
        <v>4154753.25</v>
      </c>
      <c r="J45" s="94"/>
      <c r="K45" s="94" t="s">
        <v>76</v>
      </c>
      <c r="L45" s="94"/>
      <c r="M45" s="55">
        <f>M40+M42</f>
        <v>2369332</v>
      </c>
      <c r="N45" s="32"/>
      <c r="O45" s="121"/>
      <c r="P45" s="21"/>
      <c r="Q45" s="21"/>
      <c r="R45" s="21"/>
      <c r="S45" s="21"/>
      <c r="T45" s="21"/>
    </row>
    <row r="46" spans="1:20" ht="15">
      <c r="A46" s="104"/>
      <c r="B46" s="104"/>
      <c r="D46" s="103"/>
      <c r="E46" s="94"/>
      <c r="F46" s="94"/>
      <c r="G46" s="94"/>
      <c r="H46" s="94"/>
      <c r="I46" s="94"/>
      <c r="J46" s="94"/>
      <c r="K46" s="94"/>
      <c r="L46" s="94"/>
      <c r="M46" s="55"/>
      <c r="N46" s="32"/>
      <c r="O46" s="121"/>
      <c r="P46" s="21"/>
      <c r="Q46" s="21"/>
      <c r="R46" s="21"/>
      <c r="S46" s="21"/>
      <c r="T46" s="21"/>
    </row>
    <row r="47" spans="1:20" ht="15">
      <c r="A47" s="104"/>
      <c r="B47" s="104"/>
      <c r="C47" s="104" t="s">
        <v>99</v>
      </c>
      <c r="D47" s="103" t="s">
        <v>100</v>
      </c>
      <c r="E47" s="94">
        <f>I47-M47</f>
        <v>-104601</v>
      </c>
      <c r="F47" s="94"/>
      <c r="G47" s="94" t="s">
        <v>76</v>
      </c>
      <c r="H47" s="94"/>
      <c r="I47" s="94">
        <v>-242326</v>
      </c>
      <c r="J47" s="94"/>
      <c r="K47" s="94" t="s">
        <v>76</v>
      </c>
      <c r="L47" s="94"/>
      <c r="M47" s="55">
        <v>-137725</v>
      </c>
      <c r="N47" s="32"/>
      <c r="O47" s="121"/>
      <c r="P47" s="21"/>
      <c r="Q47" s="21"/>
      <c r="R47" s="21"/>
      <c r="S47" s="21"/>
      <c r="T47" s="21"/>
    </row>
    <row r="48" spans="1:20" ht="15">
      <c r="A48" s="104"/>
      <c r="B48" s="104"/>
      <c r="D48" s="103"/>
      <c r="E48" s="94"/>
      <c r="F48" s="94"/>
      <c r="G48" s="94"/>
      <c r="H48" s="94"/>
      <c r="I48" s="94"/>
      <c r="J48" s="94"/>
      <c r="K48" s="94"/>
      <c r="L48" s="94"/>
      <c r="M48" s="55"/>
      <c r="N48" s="32"/>
      <c r="O48" s="121"/>
      <c r="P48" s="21"/>
      <c r="Q48" s="21"/>
      <c r="R48" s="21"/>
      <c r="S48" s="21"/>
      <c r="T48" s="21"/>
    </row>
    <row r="49" spans="1:20" ht="15">
      <c r="A49" s="104"/>
      <c r="B49" s="104" t="s">
        <v>101</v>
      </c>
      <c r="D49" s="104" t="s">
        <v>168</v>
      </c>
      <c r="E49" s="94">
        <v>0</v>
      </c>
      <c r="F49" s="94"/>
      <c r="G49" s="94" t="s">
        <v>76</v>
      </c>
      <c r="H49" s="94"/>
      <c r="I49" s="94">
        <v>0</v>
      </c>
      <c r="J49" s="94"/>
      <c r="K49" s="94" t="s">
        <v>76</v>
      </c>
      <c r="L49" s="94"/>
      <c r="M49" s="55">
        <v>0</v>
      </c>
      <c r="N49" s="32"/>
      <c r="O49" s="121"/>
      <c r="P49" s="21"/>
      <c r="Q49" s="21"/>
      <c r="R49" s="21"/>
      <c r="S49" s="21"/>
      <c r="T49" s="21"/>
    </row>
    <row r="50" spans="1:20" ht="15">
      <c r="A50" s="104"/>
      <c r="B50" s="104"/>
      <c r="D50" s="103"/>
      <c r="E50" s="94"/>
      <c r="F50" s="94"/>
      <c r="G50" s="94"/>
      <c r="H50" s="94"/>
      <c r="I50" s="94"/>
      <c r="J50" s="94"/>
      <c r="K50" s="94"/>
      <c r="L50" s="94"/>
      <c r="M50" s="55"/>
      <c r="N50" s="32"/>
      <c r="O50" s="121"/>
      <c r="P50" s="21"/>
      <c r="Q50" s="21"/>
      <c r="R50" s="21"/>
      <c r="S50" s="21"/>
      <c r="T50" s="21"/>
    </row>
    <row r="51" spans="1:20" ht="15">
      <c r="A51" s="104"/>
      <c r="B51" s="104" t="s">
        <v>153</v>
      </c>
      <c r="D51" s="103" t="s">
        <v>102</v>
      </c>
      <c r="E51" s="94"/>
      <c r="F51" s="94"/>
      <c r="G51" s="94"/>
      <c r="H51" s="94"/>
      <c r="I51" s="94"/>
      <c r="J51" s="94"/>
      <c r="K51" s="94"/>
      <c r="L51" s="94"/>
      <c r="M51" s="55"/>
      <c r="N51" s="32"/>
      <c r="O51" s="121"/>
      <c r="P51" s="21"/>
      <c r="Q51" s="21"/>
      <c r="R51" s="21"/>
      <c r="S51" s="21"/>
      <c r="T51" s="21"/>
    </row>
    <row r="52" spans="1:20" ht="15">
      <c r="A52" s="104"/>
      <c r="B52" s="104"/>
      <c r="D52" s="103" t="s">
        <v>103</v>
      </c>
      <c r="E52" s="94">
        <f>I52-M52</f>
        <v>1680820.25</v>
      </c>
      <c r="F52" s="94"/>
      <c r="G52" s="94" t="s">
        <v>76</v>
      </c>
      <c r="H52" s="94"/>
      <c r="I52" s="94">
        <f>I45+I47</f>
        <v>3912427.25</v>
      </c>
      <c r="J52" s="94"/>
      <c r="K52" s="94" t="s">
        <v>76</v>
      </c>
      <c r="L52" s="94"/>
      <c r="M52" s="55">
        <f>M45+M47</f>
        <v>2231607</v>
      </c>
      <c r="N52" s="32"/>
      <c r="O52" s="121"/>
      <c r="P52" s="21"/>
      <c r="Q52" s="21"/>
      <c r="R52" s="21"/>
      <c r="S52" s="21"/>
      <c r="T52" s="21"/>
    </row>
    <row r="53" spans="1:20" ht="15">
      <c r="A53" s="104"/>
      <c r="B53" s="104"/>
      <c r="D53" s="32"/>
      <c r="E53" s="94"/>
      <c r="F53" s="94"/>
      <c r="G53" s="94"/>
      <c r="H53" s="94"/>
      <c r="I53" s="94"/>
      <c r="J53" s="94"/>
      <c r="K53" s="94"/>
      <c r="L53" s="94"/>
      <c r="M53" s="55"/>
      <c r="N53" s="32"/>
      <c r="O53" s="121"/>
      <c r="P53" s="21"/>
      <c r="Q53" s="21"/>
      <c r="R53" s="21"/>
      <c r="S53" s="21"/>
      <c r="T53" s="21"/>
    </row>
    <row r="54" spans="1:20" ht="15">
      <c r="A54" s="104"/>
      <c r="B54" s="104" t="s">
        <v>108</v>
      </c>
      <c r="C54" s="103" t="s">
        <v>152</v>
      </c>
      <c r="D54" s="32" t="s">
        <v>104</v>
      </c>
      <c r="E54" s="94">
        <f>I54-M54</f>
        <v>0</v>
      </c>
      <c r="F54" s="94"/>
      <c r="G54" s="94" t="s">
        <v>76</v>
      </c>
      <c r="H54" s="94"/>
      <c r="I54" s="94">
        <v>0</v>
      </c>
      <c r="J54" s="94"/>
      <c r="K54" s="94" t="s">
        <v>76</v>
      </c>
      <c r="L54" s="94"/>
      <c r="M54" s="94">
        <v>0</v>
      </c>
      <c r="N54" s="32"/>
      <c r="O54" s="121"/>
      <c r="P54" s="21"/>
      <c r="Q54" s="21"/>
      <c r="R54" s="21"/>
      <c r="S54" s="21"/>
      <c r="T54" s="21"/>
    </row>
    <row r="55" spans="1:20" ht="15">
      <c r="A55" s="104"/>
      <c r="B55" s="104"/>
      <c r="C55" s="103"/>
      <c r="D55" s="32"/>
      <c r="E55" s="94"/>
      <c r="F55" s="94"/>
      <c r="G55" s="94"/>
      <c r="H55" s="94"/>
      <c r="I55" s="94"/>
      <c r="J55" s="94"/>
      <c r="K55" s="94"/>
      <c r="L55" s="94"/>
      <c r="M55" s="55"/>
      <c r="N55" s="32"/>
      <c r="O55" s="121"/>
      <c r="P55" s="21"/>
      <c r="Q55" s="21"/>
      <c r="R55" s="21"/>
      <c r="S55" s="21"/>
      <c r="T55" s="21"/>
    </row>
    <row r="56" spans="1:20" ht="15">
      <c r="A56" s="104"/>
      <c r="B56" s="104"/>
      <c r="C56" s="104" t="s">
        <v>99</v>
      </c>
      <c r="D56" s="32" t="s">
        <v>100</v>
      </c>
      <c r="E56" s="94">
        <f>I56-M56</f>
        <v>0</v>
      </c>
      <c r="F56" s="94"/>
      <c r="G56" s="94" t="s">
        <v>76</v>
      </c>
      <c r="H56" s="94"/>
      <c r="I56" s="94">
        <v>0</v>
      </c>
      <c r="J56" s="94"/>
      <c r="K56" s="94" t="s">
        <v>76</v>
      </c>
      <c r="L56" s="94"/>
      <c r="M56" s="94">
        <v>0</v>
      </c>
      <c r="N56" s="32"/>
      <c r="O56" s="121"/>
      <c r="P56" s="21"/>
      <c r="Q56" s="21"/>
      <c r="R56" s="21"/>
      <c r="S56" s="21"/>
      <c r="T56" s="21"/>
    </row>
    <row r="57" spans="1:20" ht="15">
      <c r="A57" s="104"/>
      <c r="B57" s="104"/>
      <c r="D57" s="32"/>
      <c r="E57" s="94"/>
      <c r="F57" s="94"/>
      <c r="G57" s="94"/>
      <c r="H57" s="94"/>
      <c r="I57" s="94"/>
      <c r="J57" s="94"/>
      <c r="K57" s="94"/>
      <c r="L57" s="94"/>
      <c r="M57" s="55"/>
      <c r="N57" s="32"/>
      <c r="O57" s="121"/>
      <c r="P57" s="21"/>
      <c r="Q57" s="21"/>
      <c r="R57" s="21"/>
      <c r="S57" s="21"/>
      <c r="T57" s="21"/>
    </row>
    <row r="58" spans="1:20" ht="15">
      <c r="A58" s="104"/>
      <c r="B58" s="104"/>
      <c r="C58" s="104" t="s">
        <v>105</v>
      </c>
      <c r="D58" s="103" t="s">
        <v>106</v>
      </c>
      <c r="E58" s="94"/>
      <c r="F58" s="94"/>
      <c r="G58" s="94"/>
      <c r="H58" s="94"/>
      <c r="I58" s="94"/>
      <c r="J58" s="94"/>
      <c r="K58" s="94"/>
      <c r="L58" s="94"/>
      <c r="M58" s="55"/>
      <c r="N58" s="32"/>
      <c r="O58" s="121"/>
      <c r="P58" s="21"/>
      <c r="Q58" s="21"/>
      <c r="R58" s="21"/>
      <c r="S58" s="21"/>
      <c r="T58" s="21"/>
    </row>
    <row r="59" spans="1:20" ht="15">
      <c r="A59" s="104"/>
      <c r="B59" s="104"/>
      <c r="D59" s="103" t="s">
        <v>107</v>
      </c>
      <c r="E59" s="94">
        <f>I59-M59</f>
        <v>0</v>
      </c>
      <c r="F59" s="94"/>
      <c r="G59" s="94" t="s">
        <v>76</v>
      </c>
      <c r="H59" s="94"/>
      <c r="I59" s="94">
        <v>0</v>
      </c>
      <c r="J59" s="94"/>
      <c r="K59" s="94" t="s">
        <v>76</v>
      </c>
      <c r="L59" s="94"/>
      <c r="M59" s="94">
        <v>0</v>
      </c>
      <c r="N59" s="32"/>
      <c r="O59" s="121"/>
      <c r="P59" s="21"/>
      <c r="Q59" s="21"/>
      <c r="R59" s="21"/>
      <c r="S59" s="21"/>
      <c r="T59" s="21"/>
    </row>
    <row r="60" spans="1:20" ht="15">
      <c r="A60" s="104"/>
      <c r="B60" s="104"/>
      <c r="D60" s="32"/>
      <c r="E60" s="94"/>
      <c r="F60" s="94"/>
      <c r="G60" s="94"/>
      <c r="H60" s="94"/>
      <c r="I60" s="94"/>
      <c r="J60" s="94"/>
      <c r="K60" s="94"/>
      <c r="L60" s="94"/>
      <c r="M60" s="55"/>
      <c r="N60" s="32"/>
      <c r="O60" s="121"/>
      <c r="P60" s="21"/>
      <c r="Q60" s="21"/>
      <c r="R60" s="21"/>
      <c r="S60" s="21"/>
      <c r="T60" s="21"/>
    </row>
    <row r="61" spans="1:20" ht="15">
      <c r="A61" s="104"/>
      <c r="B61" s="104" t="s">
        <v>162</v>
      </c>
      <c r="D61" s="103" t="s">
        <v>109</v>
      </c>
      <c r="E61" s="94"/>
      <c r="F61" s="94"/>
      <c r="G61" s="94"/>
      <c r="H61" s="94"/>
      <c r="I61" s="94"/>
      <c r="J61" s="94"/>
      <c r="K61" s="94"/>
      <c r="L61" s="94"/>
      <c r="M61" s="55"/>
      <c r="N61" s="32"/>
      <c r="O61" s="121"/>
      <c r="P61" s="21"/>
      <c r="Q61" s="21"/>
      <c r="R61" s="21"/>
      <c r="S61" s="21"/>
      <c r="T61" s="21"/>
    </row>
    <row r="62" spans="1:20" ht="15">
      <c r="A62" s="104"/>
      <c r="B62" s="104"/>
      <c r="D62" s="103" t="s">
        <v>110</v>
      </c>
      <c r="E62" s="94">
        <f>I62-M62</f>
        <v>1680820.25</v>
      </c>
      <c r="F62" s="94"/>
      <c r="G62" s="94" t="s">
        <v>76</v>
      </c>
      <c r="H62" s="94"/>
      <c r="I62" s="94">
        <f>I52-I54-I59</f>
        <v>3912427.25</v>
      </c>
      <c r="J62" s="94"/>
      <c r="K62" s="94" t="s">
        <v>76</v>
      </c>
      <c r="L62" s="94"/>
      <c r="M62" s="94">
        <f>M52-M54-M56-M59</f>
        <v>2231607</v>
      </c>
      <c r="N62" s="32"/>
      <c r="O62" s="121"/>
      <c r="P62" s="21"/>
      <c r="Q62" s="21"/>
      <c r="R62" s="21"/>
      <c r="S62" s="21"/>
      <c r="T62" s="21"/>
    </row>
    <row r="63" spans="1:20" ht="15">
      <c r="A63" s="104"/>
      <c r="B63" s="104"/>
      <c r="D63" s="32"/>
      <c r="E63" s="94"/>
      <c r="F63" s="94"/>
      <c r="G63" s="94"/>
      <c r="H63" s="94"/>
      <c r="I63" s="94"/>
      <c r="J63" s="94"/>
      <c r="K63" s="94"/>
      <c r="L63" s="94"/>
      <c r="M63" s="55"/>
      <c r="N63" s="32"/>
      <c r="O63" s="121"/>
      <c r="P63" s="21"/>
      <c r="Q63" s="21"/>
      <c r="R63" s="21"/>
      <c r="S63" s="21"/>
      <c r="T63" s="21"/>
    </row>
    <row r="64" spans="1:20" ht="15">
      <c r="A64" s="103" t="s">
        <v>5</v>
      </c>
      <c r="B64" s="104"/>
      <c r="D64" s="103" t="s">
        <v>163</v>
      </c>
      <c r="E64" s="55"/>
      <c r="F64" s="55"/>
      <c r="G64" s="105"/>
      <c r="H64" s="105"/>
      <c r="I64" s="55"/>
      <c r="J64" s="55"/>
      <c r="K64" s="105"/>
      <c r="L64" s="105"/>
      <c r="M64" s="55"/>
      <c r="N64" s="32"/>
      <c r="O64" s="121"/>
      <c r="P64" s="21"/>
      <c r="Q64" s="21"/>
      <c r="R64" s="21"/>
      <c r="S64" s="21"/>
      <c r="T64" s="21"/>
    </row>
    <row r="65" spans="1:20" ht="15">
      <c r="A65" s="104"/>
      <c r="B65" s="104"/>
      <c r="D65" s="103" t="s">
        <v>111</v>
      </c>
      <c r="E65" s="55"/>
      <c r="F65" s="55"/>
      <c r="G65" s="105"/>
      <c r="H65" s="105"/>
      <c r="I65" s="55"/>
      <c r="J65" s="55"/>
      <c r="K65" s="105"/>
      <c r="L65" s="105"/>
      <c r="M65" s="55"/>
      <c r="N65" s="32"/>
      <c r="O65" s="121"/>
      <c r="P65" s="21"/>
      <c r="Q65" s="21"/>
      <c r="R65" s="21"/>
      <c r="S65" s="21"/>
      <c r="T65" s="21"/>
    </row>
    <row r="66" spans="1:20" ht="15">
      <c r="A66" s="104"/>
      <c r="B66" s="104"/>
      <c r="D66" s="103" t="s">
        <v>112</v>
      </c>
      <c r="E66" s="55"/>
      <c r="F66" s="55"/>
      <c r="G66" s="105"/>
      <c r="H66" s="105"/>
      <c r="I66" s="55"/>
      <c r="J66" s="55"/>
      <c r="K66" s="105"/>
      <c r="L66" s="105"/>
      <c r="M66" s="55"/>
      <c r="N66" s="32"/>
      <c r="O66" s="121"/>
      <c r="P66" s="21"/>
      <c r="Q66" s="21"/>
      <c r="R66" s="21"/>
      <c r="S66" s="21"/>
      <c r="T66" s="21"/>
    </row>
    <row r="67" spans="1:20" ht="15">
      <c r="A67" s="104"/>
      <c r="B67" s="104" t="s">
        <v>14</v>
      </c>
      <c r="D67" s="103" t="s">
        <v>113</v>
      </c>
      <c r="E67" s="133">
        <f>I67-M67*100</f>
        <v>4.802343571428571</v>
      </c>
      <c r="F67" s="94"/>
      <c r="G67" s="106" t="s">
        <v>76</v>
      </c>
      <c r="H67" s="106"/>
      <c r="I67" s="133">
        <f>I62/35000000*100</f>
        <v>11.178363571428571</v>
      </c>
      <c r="J67" s="94"/>
      <c r="K67" s="106" t="s">
        <v>76</v>
      </c>
      <c r="L67" s="106"/>
      <c r="M67" s="55">
        <f>M62/35000000</f>
        <v>0.0637602</v>
      </c>
      <c r="N67" s="32"/>
      <c r="O67" s="121"/>
      <c r="P67" s="21"/>
      <c r="Q67" s="21"/>
      <c r="R67" s="21"/>
      <c r="S67" s="21"/>
      <c r="T67" s="21"/>
    </row>
    <row r="68" spans="1:20" ht="15">
      <c r="A68" s="104"/>
      <c r="B68" s="104" t="s">
        <v>15</v>
      </c>
      <c r="D68" s="103" t="s">
        <v>169</v>
      </c>
      <c r="E68" s="94" t="s">
        <v>115</v>
      </c>
      <c r="F68" s="94"/>
      <c r="G68" s="106" t="s">
        <v>76</v>
      </c>
      <c r="H68" s="106"/>
      <c r="I68" s="94" t="s">
        <v>115</v>
      </c>
      <c r="J68" s="94"/>
      <c r="K68" s="106" t="s">
        <v>76</v>
      </c>
      <c r="L68" s="106"/>
      <c r="M68" s="134">
        <f>M62/42000000*100</f>
        <v>5.31335</v>
      </c>
      <c r="N68" s="32"/>
      <c r="O68" s="121"/>
      <c r="P68" s="21"/>
      <c r="Q68" s="21"/>
      <c r="R68" s="21"/>
      <c r="S68" s="21"/>
      <c r="T68" s="21"/>
    </row>
    <row r="69" spans="1:20" ht="15">
      <c r="A69" s="104"/>
      <c r="B69" s="104"/>
      <c r="D69" s="32"/>
      <c r="E69" s="94"/>
      <c r="F69" s="94"/>
      <c r="G69" s="106"/>
      <c r="H69" s="106"/>
      <c r="I69" s="94"/>
      <c r="J69" s="94"/>
      <c r="K69" s="106"/>
      <c r="L69" s="106"/>
      <c r="M69" s="55"/>
      <c r="N69" s="32"/>
      <c r="O69" s="121"/>
      <c r="P69" s="21"/>
      <c r="Q69" s="21"/>
      <c r="R69" s="21"/>
      <c r="S69" s="21"/>
      <c r="T69" s="21"/>
    </row>
    <row r="70" spans="1:20" ht="15">
      <c r="A70" s="103" t="s">
        <v>7</v>
      </c>
      <c r="B70" s="104" t="s">
        <v>14</v>
      </c>
      <c r="D70" s="32" t="s">
        <v>114</v>
      </c>
      <c r="E70" s="94">
        <f>'[2]BS'!C30/42000000</f>
        <v>0.0032824285714285716</v>
      </c>
      <c r="F70" s="94"/>
      <c r="G70" s="94" t="s">
        <v>76</v>
      </c>
      <c r="H70" s="94"/>
      <c r="I70" s="94" t="s">
        <v>115</v>
      </c>
      <c r="J70" s="94"/>
      <c r="K70" s="94" t="s">
        <v>76</v>
      </c>
      <c r="L70" s="94"/>
      <c r="M70" s="94" t="s">
        <v>115</v>
      </c>
      <c r="N70" s="32"/>
      <c r="O70" s="121"/>
      <c r="P70" s="21"/>
      <c r="Q70" s="21"/>
      <c r="R70" s="21"/>
      <c r="S70" s="21"/>
      <c r="T70" s="21"/>
    </row>
    <row r="71" spans="1:20" ht="15">
      <c r="A71" s="104"/>
      <c r="B71" s="104"/>
      <c r="D71" s="32"/>
      <c r="E71" s="107"/>
      <c r="F71" s="107"/>
      <c r="G71" s="107"/>
      <c r="H71" s="107"/>
      <c r="I71" s="102"/>
      <c r="J71" s="102"/>
      <c r="K71" s="107"/>
      <c r="L71" s="107"/>
      <c r="M71" s="55"/>
      <c r="N71" s="32"/>
      <c r="O71" s="121"/>
      <c r="P71" s="21"/>
      <c r="Q71" s="21"/>
      <c r="R71" s="21"/>
      <c r="S71" s="21"/>
      <c r="T71" s="21"/>
    </row>
    <row r="72" spans="1:20" ht="15">
      <c r="A72" s="104"/>
      <c r="B72" s="77" t="s">
        <v>15</v>
      </c>
      <c r="D72" s="33" t="s">
        <v>116</v>
      </c>
      <c r="E72" s="107" t="s">
        <v>115</v>
      </c>
      <c r="F72" s="107"/>
      <c r="G72" s="94" t="s">
        <v>76</v>
      </c>
      <c r="H72" s="94"/>
      <c r="I72" s="94" t="s">
        <v>115</v>
      </c>
      <c r="J72" s="94"/>
      <c r="K72" s="94" t="s">
        <v>76</v>
      </c>
      <c r="L72" s="94"/>
      <c r="M72" s="94" t="s">
        <v>115</v>
      </c>
      <c r="N72" s="32"/>
      <c r="O72" s="121"/>
      <c r="P72" s="21"/>
      <c r="Q72" s="21"/>
      <c r="R72" s="21"/>
      <c r="S72" s="21"/>
      <c r="T72" s="21"/>
    </row>
    <row r="73" spans="1:20" ht="15">
      <c r="A73" s="104"/>
      <c r="B73" s="77"/>
      <c r="D73" s="33"/>
      <c r="E73" s="102"/>
      <c r="F73" s="102"/>
      <c r="G73" s="102"/>
      <c r="H73" s="102"/>
      <c r="I73" s="102"/>
      <c r="J73" s="102"/>
      <c r="K73" s="108"/>
      <c r="L73" s="108"/>
      <c r="M73" s="55"/>
      <c r="N73" s="32"/>
      <c r="O73" s="121"/>
      <c r="P73" s="21"/>
      <c r="Q73" s="21"/>
      <c r="R73" s="21"/>
      <c r="S73" s="21"/>
      <c r="T73" s="21"/>
    </row>
    <row r="74" spans="1:20" ht="15">
      <c r="A74" s="104"/>
      <c r="B74" s="104"/>
      <c r="C74" s="77"/>
      <c r="D74" s="33"/>
      <c r="E74" s="102"/>
      <c r="F74" s="102"/>
      <c r="G74" s="102"/>
      <c r="H74" s="102"/>
      <c r="I74" s="102"/>
      <c r="J74" s="102"/>
      <c r="K74" s="108"/>
      <c r="L74" s="108"/>
      <c r="M74" s="32"/>
      <c r="N74" s="32"/>
      <c r="O74" s="121"/>
      <c r="P74" s="21"/>
      <c r="Q74" s="21"/>
      <c r="R74" s="21"/>
      <c r="S74" s="21"/>
      <c r="T74" s="21"/>
    </row>
    <row r="75" spans="1:20" ht="15">
      <c r="A75" s="77" t="s">
        <v>117</v>
      </c>
      <c r="B75" s="104"/>
      <c r="D75" s="32" t="s">
        <v>118</v>
      </c>
      <c r="G75" s="102"/>
      <c r="H75" s="102"/>
      <c r="I75" s="102"/>
      <c r="J75" s="102"/>
      <c r="K75" s="108"/>
      <c r="L75" s="108"/>
      <c r="M75" s="32"/>
      <c r="N75" s="32"/>
      <c r="O75" s="121"/>
      <c r="P75" s="21"/>
      <c r="Q75" s="21"/>
      <c r="R75" s="21"/>
      <c r="S75" s="21"/>
      <c r="T75" s="21"/>
    </row>
    <row r="76" spans="1:20" ht="15">
      <c r="A76" s="77" t="s">
        <v>119</v>
      </c>
      <c r="B76" s="104"/>
      <c r="D76" s="32" t="s">
        <v>120</v>
      </c>
      <c r="G76" s="102"/>
      <c r="H76" s="102"/>
      <c r="I76" s="102"/>
      <c r="J76" s="102"/>
      <c r="K76" s="108"/>
      <c r="L76" s="108"/>
      <c r="M76" s="32"/>
      <c r="N76" s="32"/>
      <c r="O76" s="121"/>
      <c r="P76" s="21"/>
      <c r="Q76" s="21"/>
      <c r="R76" s="21"/>
      <c r="S76" s="21"/>
      <c r="T76" s="21"/>
    </row>
    <row r="77" spans="1:20" ht="15">
      <c r="A77" s="104"/>
      <c r="B77" s="104"/>
      <c r="D77" s="32"/>
      <c r="E77" s="33"/>
      <c r="F77" s="33"/>
      <c r="G77" s="33"/>
      <c r="H77" s="33"/>
      <c r="I77" s="33"/>
      <c r="J77" s="33"/>
      <c r="K77" s="57"/>
      <c r="L77" s="57"/>
      <c r="M77" s="32"/>
      <c r="N77" s="32"/>
      <c r="O77" s="121"/>
      <c r="P77" s="21"/>
      <c r="Q77" s="21"/>
      <c r="R77" s="21"/>
      <c r="S77" s="21"/>
      <c r="T77" s="21"/>
    </row>
    <row r="78" spans="1:20" ht="15">
      <c r="A78" s="104"/>
      <c r="B78" s="104"/>
      <c r="D78" s="32"/>
      <c r="E78" s="32"/>
      <c r="F78" s="32"/>
      <c r="G78" s="32"/>
      <c r="H78" s="32"/>
      <c r="I78" s="32"/>
      <c r="J78" s="32"/>
      <c r="K78" s="32"/>
      <c r="L78" s="32"/>
      <c r="M78" s="32"/>
      <c r="N78" s="32"/>
      <c r="O78" s="121"/>
      <c r="P78" s="21"/>
      <c r="Q78" s="21"/>
      <c r="R78" s="21"/>
      <c r="S78" s="21"/>
      <c r="T78" s="21"/>
    </row>
    <row r="79" spans="1:20" ht="15">
      <c r="A79" s="104"/>
      <c r="B79" s="104"/>
      <c r="D79" s="32"/>
      <c r="E79" s="32"/>
      <c r="F79" s="32"/>
      <c r="G79" s="32"/>
      <c r="H79" s="32"/>
      <c r="I79" s="32"/>
      <c r="J79" s="32"/>
      <c r="K79" s="32"/>
      <c r="L79" s="32"/>
      <c r="M79" s="32"/>
      <c r="N79" s="32"/>
      <c r="O79" s="121"/>
      <c r="P79" s="21"/>
      <c r="Q79" s="21"/>
      <c r="R79" s="21"/>
      <c r="S79" s="21"/>
      <c r="T79" s="21"/>
    </row>
    <row r="80" spans="1:20" ht="15">
      <c r="A80" s="104"/>
      <c r="B80" s="104"/>
      <c r="D80" s="32"/>
      <c r="E80" s="32"/>
      <c r="F80" s="32"/>
      <c r="G80" s="32"/>
      <c r="H80" s="32"/>
      <c r="I80" s="32"/>
      <c r="J80" s="32"/>
      <c r="K80" s="32"/>
      <c r="L80" s="32"/>
      <c r="M80" s="32"/>
      <c r="N80" s="32"/>
      <c r="O80" s="121"/>
      <c r="P80" s="21"/>
      <c r="Q80" s="21"/>
      <c r="R80" s="21"/>
      <c r="S80" s="21"/>
      <c r="T80" s="21"/>
    </row>
    <row r="81" spans="1:20" ht="15">
      <c r="A81" s="104"/>
      <c r="B81" s="104"/>
      <c r="D81" s="32"/>
      <c r="E81" s="32"/>
      <c r="F81" s="32"/>
      <c r="G81" s="32"/>
      <c r="H81" s="32"/>
      <c r="I81" s="32"/>
      <c r="J81" s="32"/>
      <c r="K81" s="32"/>
      <c r="L81" s="32"/>
      <c r="M81" s="32"/>
      <c r="N81" s="32"/>
      <c r="O81" s="121"/>
      <c r="P81" s="21"/>
      <c r="Q81" s="21"/>
      <c r="R81" s="21"/>
      <c r="S81" s="21"/>
      <c r="T81" s="21"/>
    </row>
    <row r="82" spans="1:20" ht="15">
      <c r="A82" s="104"/>
      <c r="B82" s="104"/>
      <c r="D82" s="32"/>
      <c r="E82" s="32"/>
      <c r="F82" s="32"/>
      <c r="G82" s="32"/>
      <c r="H82" s="32"/>
      <c r="I82" s="32"/>
      <c r="J82" s="32"/>
      <c r="K82" s="32"/>
      <c r="L82" s="32"/>
      <c r="M82" s="32"/>
      <c r="N82" s="32"/>
      <c r="O82" s="121"/>
      <c r="P82" s="21"/>
      <c r="Q82" s="21"/>
      <c r="R82" s="21"/>
      <c r="S82" s="21"/>
      <c r="T82" s="21"/>
    </row>
    <row r="83" spans="1:20" ht="15">
      <c r="A83" s="104"/>
      <c r="B83" s="104"/>
      <c r="D83" s="32"/>
      <c r="E83" s="32"/>
      <c r="F83" s="32"/>
      <c r="G83" s="32"/>
      <c r="H83" s="32"/>
      <c r="I83" s="32"/>
      <c r="J83" s="32"/>
      <c r="K83" s="32"/>
      <c r="L83" s="32"/>
      <c r="M83" s="32"/>
      <c r="N83" s="32"/>
      <c r="O83" s="121"/>
      <c r="P83" s="21"/>
      <c r="Q83" s="21"/>
      <c r="R83" s="21"/>
      <c r="S83" s="21"/>
      <c r="T83" s="21"/>
    </row>
    <row r="84" spans="1:20" ht="15">
      <c r="A84" s="104"/>
      <c r="B84" s="104"/>
      <c r="D84" s="32"/>
      <c r="E84" s="32"/>
      <c r="F84" s="32"/>
      <c r="G84" s="32"/>
      <c r="H84" s="32"/>
      <c r="I84" s="32"/>
      <c r="J84" s="32"/>
      <c r="K84" s="32"/>
      <c r="L84" s="32"/>
      <c r="M84" s="32"/>
      <c r="N84" s="32"/>
      <c r="O84" s="121"/>
      <c r="P84" s="21"/>
      <c r="Q84" s="21"/>
      <c r="R84" s="21"/>
      <c r="S84" s="21"/>
      <c r="T84" s="21"/>
    </row>
    <row r="85" spans="1:20" ht="15">
      <c r="A85" s="104"/>
      <c r="B85" s="104"/>
      <c r="D85" s="32"/>
      <c r="E85" s="32"/>
      <c r="F85" s="32"/>
      <c r="G85" s="32"/>
      <c r="H85" s="32"/>
      <c r="I85" s="32"/>
      <c r="J85" s="32"/>
      <c r="K85" s="32"/>
      <c r="L85" s="32"/>
      <c r="M85" s="32"/>
      <c r="N85" s="32"/>
      <c r="O85" s="121"/>
      <c r="P85" s="21"/>
      <c r="Q85" s="21"/>
      <c r="R85" s="21"/>
      <c r="S85" s="21"/>
      <c r="T85" s="21"/>
    </row>
    <row r="86" spans="1:20" ht="15">
      <c r="A86" s="104"/>
      <c r="B86" s="104"/>
      <c r="D86" s="32"/>
      <c r="E86" s="32"/>
      <c r="F86" s="32"/>
      <c r="G86" s="32"/>
      <c r="H86" s="32"/>
      <c r="I86" s="32"/>
      <c r="J86" s="32"/>
      <c r="K86" s="32"/>
      <c r="L86" s="32"/>
      <c r="M86" s="32"/>
      <c r="N86" s="32"/>
      <c r="O86" s="121"/>
      <c r="P86" s="21"/>
      <c r="Q86" s="21"/>
      <c r="R86" s="21"/>
      <c r="S86" s="21"/>
      <c r="T86" s="21"/>
    </row>
    <row r="87" spans="1:20" ht="15">
      <c r="A87" s="104"/>
      <c r="B87" s="104"/>
      <c r="D87" s="32"/>
      <c r="E87" s="32"/>
      <c r="F87" s="32"/>
      <c r="G87" s="32"/>
      <c r="H87" s="32"/>
      <c r="I87" s="32"/>
      <c r="J87" s="32"/>
      <c r="K87" s="32"/>
      <c r="L87" s="32"/>
      <c r="M87" s="32"/>
      <c r="N87" s="32"/>
      <c r="O87" s="121"/>
      <c r="P87" s="21"/>
      <c r="Q87" s="21"/>
      <c r="R87" s="21"/>
      <c r="S87" s="21"/>
      <c r="T87" s="21"/>
    </row>
    <row r="88" spans="1:20" ht="15">
      <c r="A88" s="104"/>
      <c r="B88" s="104"/>
      <c r="D88" s="32"/>
      <c r="E88" s="32"/>
      <c r="F88" s="32"/>
      <c r="G88" s="32"/>
      <c r="H88" s="32"/>
      <c r="I88" s="32"/>
      <c r="J88" s="32"/>
      <c r="K88" s="32"/>
      <c r="L88" s="32"/>
      <c r="M88" s="32"/>
      <c r="N88" s="32"/>
      <c r="O88" s="121"/>
      <c r="P88" s="21"/>
      <c r="Q88" s="21"/>
      <c r="R88" s="21"/>
      <c r="S88" s="21"/>
      <c r="T88" s="21"/>
    </row>
    <row r="89" spans="1:20" ht="15">
      <c r="A89" s="104"/>
      <c r="B89" s="104"/>
      <c r="D89" s="32"/>
      <c r="E89" s="32"/>
      <c r="F89" s="32"/>
      <c r="G89" s="32"/>
      <c r="H89" s="32"/>
      <c r="I89" s="32"/>
      <c r="J89" s="32"/>
      <c r="K89" s="32"/>
      <c r="L89" s="32"/>
      <c r="M89" s="32"/>
      <c r="N89" s="32"/>
      <c r="O89" s="121"/>
      <c r="P89" s="21"/>
      <c r="Q89" s="21"/>
      <c r="R89" s="21"/>
      <c r="S89" s="21"/>
      <c r="T89" s="21"/>
    </row>
    <row r="90" spans="1:20" ht="15">
      <c r="A90" s="104"/>
      <c r="B90" s="104"/>
      <c r="D90" s="32"/>
      <c r="E90" s="32"/>
      <c r="F90" s="32"/>
      <c r="G90" s="32"/>
      <c r="H90" s="32"/>
      <c r="I90" s="32"/>
      <c r="J90" s="32"/>
      <c r="K90" s="32"/>
      <c r="L90" s="32"/>
      <c r="M90" s="32"/>
      <c r="N90" s="32"/>
      <c r="O90" s="121"/>
      <c r="P90" s="21"/>
      <c r="Q90" s="21"/>
      <c r="R90" s="21"/>
      <c r="S90" s="21"/>
      <c r="T90" s="21"/>
    </row>
    <row r="91" spans="1:20" ht="15">
      <c r="A91" s="104"/>
      <c r="B91" s="104"/>
      <c r="D91" s="32"/>
      <c r="E91" s="32"/>
      <c r="F91" s="32"/>
      <c r="G91" s="32"/>
      <c r="H91" s="32"/>
      <c r="I91" s="32"/>
      <c r="J91" s="32"/>
      <c r="K91" s="32"/>
      <c r="L91" s="32"/>
      <c r="M91" s="32"/>
      <c r="N91" s="32"/>
      <c r="O91" s="121"/>
      <c r="P91" s="21"/>
      <c r="Q91" s="21"/>
      <c r="R91" s="21"/>
      <c r="S91" s="21"/>
      <c r="T91" s="21"/>
    </row>
    <row r="92" spans="1:20" ht="15">
      <c r="A92" s="104"/>
      <c r="B92" s="104"/>
      <c r="D92" s="32"/>
      <c r="E92" s="32"/>
      <c r="F92" s="32"/>
      <c r="G92" s="32"/>
      <c r="H92" s="32"/>
      <c r="I92" s="32"/>
      <c r="J92" s="32"/>
      <c r="K92" s="32"/>
      <c r="L92" s="32"/>
      <c r="M92" s="32"/>
      <c r="N92" s="32"/>
      <c r="O92" s="121"/>
      <c r="P92" s="21"/>
      <c r="Q92" s="21"/>
      <c r="R92" s="21"/>
      <c r="S92" s="21"/>
      <c r="T92" s="21"/>
    </row>
    <row r="93" spans="1:20" ht="15">
      <c r="A93" s="104"/>
      <c r="B93" s="104"/>
      <c r="D93" s="32"/>
      <c r="E93" s="32"/>
      <c r="F93" s="32"/>
      <c r="G93" s="32"/>
      <c r="H93" s="32"/>
      <c r="I93" s="32"/>
      <c r="J93" s="32"/>
      <c r="K93" s="32"/>
      <c r="L93" s="32"/>
      <c r="M93" s="32"/>
      <c r="N93" s="32"/>
      <c r="O93" s="121"/>
      <c r="P93" s="21"/>
      <c r="Q93" s="21"/>
      <c r="R93" s="21"/>
      <c r="S93" s="21"/>
      <c r="T93" s="21"/>
    </row>
    <row r="94" spans="1:20" ht="15">
      <c r="A94" s="104"/>
      <c r="B94" s="104"/>
      <c r="D94" s="32"/>
      <c r="E94" s="32"/>
      <c r="F94" s="32"/>
      <c r="G94" s="32"/>
      <c r="H94" s="32"/>
      <c r="I94" s="32"/>
      <c r="J94" s="32"/>
      <c r="K94" s="32"/>
      <c r="L94" s="32"/>
      <c r="M94" s="32"/>
      <c r="N94" s="32"/>
      <c r="O94" s="121"/>
      <c r="P94" s="21"/>
      <c r="Q94" s="21"/>
      <c r="R94" s="21"/>
      <c r="S94" s="21"/>
      <c r="T94" s="21"/>
    </row>
    <row r="95" spans="1:20" ht="15">
      <c r="A95" s="104"/>
      <c r="B95" s="104"/>
      <c r="D95" s="32"/>
      <c r="E95" s="32"/>
      <c r="F95" s="32"/>
      <c r="G95" s="32"/>
      <c r="H95" s="32"/>
      <c r="I95" s="32"/>
      <c r="J95" s="32"/>
      <c r="K95" s="32"/>
      <c r="L95" s="32"/>
      <c r="M95" s="32"/>
      <c r="N95" s="32"/>
      <c r="O95" s="121"/>
      <c r="P95" s="21"/>
      <c r="Q95" s="21"/>
      <c r="R95" s="21"/>
      <c r="S95" s="21"/>
      <c r="T95" s="21"/>
    </row>
    <row r="96" spans="1:20" ht="15">
      <c r="A96" s="104"/>
      <c r="B96" s="104"/>
      <c r="D96" s="32"/>
      <c r="E96" s="32"/>
      <c r="F96" s="32"/>
      <c r="G96" s="32"/>
      <c r="H96" s="32"/>
      <c r="I96" s="32"/>
      <c r="J96" s="32"/>
      <c r="K96" s="32"/>
      <c r="L96" s="32"/>
      <c r="M96" s="32"/>
      <c r="N96" s="32"/>
      <c r="O96" s="121"/>
      <c r="P96" s="21"/>
      <c r="Q96" s="21"/>
      <c r="R96" s="21"/>
      <c r="S96" s="21"/>
      <c r="T96" s="21"/>
    </row>
    <row r="97" spans="1:20" ht="15">
      <c r="A97" s="104"/>
      <c r="B97" s="104"/>
      <c r="D97" s="32"/>
      <c r="E97" s="32"/>
      <c r="F97" s="32"/>
      <c r="G97" s="32"/>
      <c r="H97" s="32"/>
      <c r="I97" s="32"/>
      <c r="J97" s="32"/>
      <c r="K97" s="32"/>
      <c r="L97" s="32"/>
      <c r="M97" s="32"/>
      <c r="N97" s="32"/>
      <c r="O97" s="121"/>
      <c r="P97" s="21"/>
      <c r="Q97" s="21"/>
      <c r="R97" s="21"/>
      <c r="S97" s="21"/>
      <c r="T97" s="21"/>
    </row>
    <row r="98" spans="1:20" ht="15">
      <c r="A98" s="104"/>
      <c r="B98" s="104"/>
      <c r="D98" s="32"/>
      <c r="E98" s="32"/>
      <c r="F98" s="32"/>
      <c r="G98" s="32"/>
      <c r="H98" s="32"/>
      <c r="I98" s="32"/>
      <c r="J98" s="32"/>
      <c r="K98" s="32"/>
      <c r="L98" s="32"/>
      <c r="M98" s="32"/>
      <c r="N98" s="32"/>
      <c r="O98" s="121"/>
      <c r="P98" s="21"/>
      <c r="Q98" s="21"/>
      <c r="R98" s="21"/>
      <c r="S98" s="21"/>
      <c r="T98" s="21"/>
    </row>
    <row r="99" spans="1:20" ht="15">
      <c r="A99" s="104"/>
      <c r="B99" s="104"/>
      <c r="D99" s="32"/>
      <c r="E99" s="32"/>
      <c r="F99" s="32"/>
      <c r="G99" s="32"/>
      <c r="H99" s="32"/>
      <c r="I99" s="32"/>
      <c r="J99" s="32"/>
      <c r="K99" s="32"/>
      <c r="L99" s="32"/>
      <c r="M99" s="32"/>
      <c r="N99" s="32"/>
      <c r="O99" s="121"/>
      <c r="P99" s="21"/>
      <c r="Q99" s="21"/>
      <c r="R99" s="21"/>
      <c r="S99" s="21"/>
      <c r="T99" s="21"/>
    </row>
    <row r="100" spans="1:20" ht="15">
      <c r="A100" s="104"/>
      <c r="B100" s="104"/>
      <c r="D100" s="32"/>
      <c r="E100" s="32"/>
      <c r="F100" s="32"/>
      <c r="G100" s="32"/>
      <c r="H100" s="32"/>
      <c r="I100" s="32"/>
      <c r="J100" s="32"/>
      <c r="K100" s="32"/>
      <c r="L100" s="32"/>
      <c r="M100" s="32"/>
      <c r="N100" s="32"/>
      <c r="O100" s="121"/>
      <c r="P100" s="21"/>
      <c r="Q100" s="21"/>
      <c r="R100" s="21"/>
      <c r="S100" s="21"/>
      <c r="T100" s="21"/>
    </row>
    <row r="101" spans="1:20" ht="15">
      <c r="A101" s="104"/>
      <c r="B101" s="104"/>
      <c r="D101" s="32"/>
      <c r="E101" s="32"/>
      <c r="F101" s="32"/>
      <c r="G101" s="32"/>
      <c r="H101" s="32"/>
      <c r="I101" s="32"/>
      <c r="J101" s="32"/>
      <c r="K101" s="32"/>
      <c r="L101" s="32"/>
      <c r="M101" s="32"/>
      <c r="N101" s="32"/>
      <c r="O101" s="121"/>
      <c r="P101" s="21"/>
      <c r="Q101" s="21"/>
      <c r="R101" s="21"/>
      <c r="S101" s="21"/>
      <c r="T101" s="21"/>
    </row>
    <row r="102" spans="1:20" ht="15">
      <c r="A102" s="104"/>
      <c r="B102" s="104"/>
      <c r="D102" s="32"/>
      <c r="E102" s="32"/>
      <c r="F102" s="32"/>
      <c r="G102" s="32"/>
      <c r="H102" s="32"/>
      <c r="I102" s="32"/>
      <c r="J102" s="32"/>
      <c r="K102" s="32"/>
      <c r="L102" s="32"/>
      <c r="M102" s="32"/>
      <c r="N102" s="32"/>
      <c r="O102" s="121"/>
      <c r="P102" s="21"/>
      <c r="Q102" s="21"/>
      <c r="R102" s="21"/>
      <c r="S102" s="21"/>
      <c r="T102" s="21"/>
    </row>
    <row r="103" spans="1:20" ht="15">
      <c r="A103" s="104"/>
      <c r="B103" s="104"/>
      <c r="D103" s="32"/>
      <c r="E103" s="32"/>
      <c r="F103" s="32"/>
      <c r="G103" s="32"/>
      <c r="H103" s="32"/>
      <c r="I103" s="32"/>
      <c r="J103" s="32"/>
      <c r="K103" s="32"/>
      <c r="L103" s="32"/>
      <c r="M103" s="32"/>
      <c r="N103" s="32"/>
      <c r="O103" s="121"/>
      <c r="P103" s="21"/>
      <c r="Q103" s="21"/>
      <c r="R103" s="21"/>
      <c r="S103" s="21"/>
      <c r="T103" s="21"/>
    </row>
    <row r="104" spans="1:20" ht="15">
      <c r="A104" s="104"/>
      <c r="B104" s="104"/>
      <c r="D104" s="32"/>
      <c r="E104" s="32"/>
      <c r="F104" s="32"/>
      <c r="G104" s="32"/>
      <c r="H104" s="32"/>
      <c r="I104" s="32"/>
      <c r="J104" s="32"/>
      <c r="K104" s="32"/>
      <c r="L104" s="32"/>
      <c r="M104" s="32"/>
      <c r="N104" s="32"/>
      <c r="O104" s="121"/>
      <c r="P104" s="21"/>
      <c r="Q104" s="21"/>
      <c r="R104" s="21"/>
      <c r="S104" s="21"/>
      <c r="T104" s="21"/>
    </row>
    <row r="105" spans="1:20" ht="15">
      <c r="A105" s="104"/>
      <c r="B105" s="104"/>
      <c r="D105" s="32"/>
      <c r="E105" s="32"/>
      <c r="F105" s="32"/>
      <c r="G105" s="32"/>
      <c r="H105" s="32"/>
      <c r="I105" s="32"/>
      <c r="J105" s="32"/>
      <c r="K105" s="32"/>
      <c r="L105" s="32"/>
      <c r="M105" s="32"/>
      <c r="N105" s="32"/>
      <c r="O105" s="121"/>
      <c r="P105" s="21"/>
      <c r="Q105" s="21"/>
      <c r="R105" s="21"/>
      <c r="S105" s="21"/>
      <c r="T105" s="21"/>
    </row>
    <row r="106" spans="1:20" ht="15">
      <c r="A106" s="104"/>
      <c r="B106" s="104"/>
      <c r="D106" s="32"/>
      <c r="E106" s="32"/>
      <c r="F106" s="32"/>
      <c r="G106" s="32"/>
      <c r="H106" s="32"/>
      <c r="I106" s="32"/>
      <c r="J106" s="32"/>
      <c r="K106" s="32"/>
      <c r="L106" s="32"/>
      <c r="M106" s="32"/>
      <c r="N106" s="32"/>
      <c r="O106" s="121"/>
      <c r="P106" s="21"/>
      <c r="Q106" s="21"/>
      <c r="R106" s="21"/>
      <c r="S106" s="21"/>
      <c r="T106" s="21"/>
    </row>
    <row r="107" spans="1:20" ht="15">
      <c r="A107" s="104"/>
      <c r="B107" s="104"/>
      <c r="D107" s="32"/>
      <c r="E107" s="32"/>
      <c r="F107" s="32"/>
      <c r="G107" s="32"/>
      <c r="H107" s="32"/>
      <c r="I107" s="32"/>
      <c r="J107" s="32"/>
      <c r="K107" s="32"/>
      <c r="L107" s="32"/>
      <c r="M107" s="32"/>
      <c r="N107" s="32"/>
      <c r="O107" s="121"/>
      <c r="P107" s="21"/>
      <c r="Q107" s="21"/>
      <c r="R107" s="21"/>
      <c r="S107" s="21"/>
      <c r="T107" s="21"/>
    </row>
    <row r="108" spans="1:20" ht="15">
      <c r="A108" s="104"/>
      <c r="B108" s="104"/>
      <c r="D108" s="32"/>
      <c r="E108" s="32"/>
      <c r="F108" s="32"/>
      <c r="G108" s="32"/>
      <c r="H108" s="32"/>
      <c r="I108" s="32"/>
      <c r="J108" s="32"/>
      <c r="K108" s="32"/>
      <c r="L108" s="32"/>
      <c r="M108" s="32"/>
      <c r="N108" s="32"/>
      <c r="O108" s="121"/>
      <c r="P108" s="21"/>
      <c r="Q108" s="21"/>
      <c r="R108" s="21"/>
      <c r="S108" s="21"/>
      <c r="T108" s="21"/>
    </row>
    <row r="109" spans="1:20" ht="15">
      <c r="A109" s="104"/>
      <c r="B109" s="104"/>
      <c r="D109" s="32"/>
      <c r="E109" s="32"/>
      <c r="F109" s="32"/>
      <c r="G109" s="32"/>
      <c r="H109" s="32"/>
      <c r="I109" s="32"/>
      <c r="J109" s="32"/>
      <c r="K109" s="32"/>
      <c r="L109" s="32"/>
      <c r="M109" s="32"/>
      <c r="N109" s="32"/>
      <c r="O109" s="121"/>
      <c r="P109" s="21"/>
      <c r="Q109" s="21"/>
      <c r="R109" s="21"/>
      <c r="S109" s="21"/>
      <c r="T109" s="21"/>
    </row>
    <row r="110" spans="1:20" ht="15">
      <c r="A110" s="104"/>
      <c r="B110" s="104"/>
      <c r="D110" s="32"/>
      <c r="E110" s="32"/>
      <c r="F110" s="32"/>
      <c r="G110" s="32"/>
      <c r="H110" s="32"/>
      <c r="I110" s="32"/>
      <c r="J110" s="32"/>
      <c r="K110" s="32"/>
      <c r="L110" s="32"/>
      <c r="M110" s="32"/>
      <c r="N110" s="32"/>
      <c r="O110" s="121"/>
      <c r="P110" s="21"/>
      <c r="Q110" s="21"/>
      <c r="R110" s="21"/>
      <c r="S110" s="21"/>
      <c r="T110" s="21"/>
    </row>
    <row r="111" spans="1:20" ht="15">
      <c r="A111" s="104"/>
      <c r="B111" s="104"/>
      <c r="D111" s="32"/>
      <c r="E111" s="32"/>
      <c r="F111" s="32"/>
      <c r="G111" s="32"/>
      <c r="H111" s="32"/>
      <c r="I111" s="32"/>
      <c r="J111" s="32"/>
      <c r="K111" s="32"/>
      <c r="L111" s="32"/>
      <c r="M111" s="32"/>
      <c r="N111" s="32"/>
      <c r="O111" s="121"/>
      <c r="P111" s="21"/>
      <c r="Q111" s="21"/>
      <c r="R111" s="21"/>
      <c r="S111" s="21"/>
      <c r="T111" s="21"/>
    </row>
    <row r="112" spans="1:20" ht="15">
      <c r="A112" s="104"/>
      <c r="B112" s="104"/>
      <c r="D112" s="32"/>
      <c r="E112" s="32"/>
      <c r="F112" s="32"/>
      <c r="G112" s="32"/>
      <c r="H112" s="32"/>
      <c r="I112" s="32"/>
      <c r="J112" s="32"/>
      <c r="K112" s="32"/>
      <c r="L112" s="32"/>
      <c r="M112" s="32"/>
      <c r="N112" s="32"/>
      <c r="O112" s="121"/>
      <c r="P112" s="21"/>
      <c r="Q112" s="21"/>
      <c r="R112" s="21"/>
      <c r="S112" s="21"/>
      <c r="T112" s="21"/>
    </row>
    <row r="113" spans="1:20" ht="15">
      <c r="A113" s="104"/>
      <c r="B113" s="104"/>
      <c r="D113" s="32"/>
      <c r="E113" s="32"/>
      <c r="F113" s="32"/>
      <c r="G113" s="32"/>
      <c r="H113" s="32"/>
      <c r="I113" s="32"/>
      <c r="J113" s="32"/>
      <c r="K113" s="32"/>
      <c r="L113" s="32"/>
      <c r="M113" s="32"/>
      <c r="N113" s="32"/>
      <c r="O113" s="121"/>
      <c r="P113" s="21"/>
      <c r="Q113" s="21"/>
      <c r="R113" s="21"/>
      <c r="S113" s="21"/>
      <c r="T113" s="21"/>
    </row>
    <row r="114" spans="1:20" ht="15">
      <c r="A114" s="104"/>
      <c r="B114" s="104"/>
      <c r="D114" s="32"/>
      <c r="E114" s="32"/>
      <c r="F114" s="32"/>
      <c r="G114" s="32"/>
      <c r="H114" s="32"/>
      <c r="I114" s="32"/>
      <c r="J114" s="32"/>
      <c r="K114" s="32"/>
      <c r="L114" s="32"/>
      <c r="M114" s="32"/>
      <c r="N114" s="32"/>
      <c r="O114" s="121"/>
      <c r="P114" s="21"/>
      <c r="Q114" s="21"/>
      <c r="R114" s="21"/>
      <c r="S114" s="21"/>
      <c r="T114" s="21"/>
    </row>
    <row r="115" spans="1:20" ht="15">
      <c r="A115" s="104"/>
      <c r="B115" s="104"/>
      <c r="D115" s="32"/>
      <c r="E115" s="32"/>
      <c r="F115" s="32"/>
      <c r="G115" s="32"/>
      <c r="H115" s="32"/>
      <c r="I115" s="32"/>
      <c r="J115" s="32"/>
      <c r="K115" s="32"/>
      <c r="L115" s="32"/>
      <c r="M115" s="32"/>
      <c r="N115" s="32"/>
      <c r="O115" s="121"/>
      <c r="P115" s="21"/>
      <c r="Q115" s="21"/>
      <c r="R115" s="21"/>
      <c r="S115" s="21"/>
      <c r="T115" s="21"/>
    </row>
    <row r="116" spans="1:20" ht="15">
      <c r="A116" s="104"/>
      <c r="B116" s="104"/>
      <c r="D116" s="32"/>
      <c r="E116" s="32"/>
      <c r="F116" s="32"/>
      <c r="G116" s="32"/>
      <c r="H116" s="32"/>
      <c r="I116" s="32"/>
      <c r="J116" s="32"/>
      <c r="K116" s="32"/>
      <c r="L116" s="32"/>
      <c r="M116" s="32"/>
      <c r="N116" s="32"/>
      <c r="O116" s="121"/>
      <c r="P116" s="21"/>
      <c r="Q116" s="21"/>
      <c r="R116" s="21"/>
      <c r="S116" s="21"/>
      <c r="T116" s="21"/>
    </row>
    <row r="117" spans="1:20" ht="15">
      <c r="A117" s="104"/>
      <c r="B117" s="104"/>
      <c r="D117" s="32"/>
      <c r="E117" s="32"/>
      <c r="F117" s="32"/>
      <c r="G117" s="32"/>
      <c r="H117" s="32"/>
      <c r="I117" s="32"/>
      <c r="J117" s="32"/>
      <c r="K117" s="32"/>
      <c r="L117" s="32"/>
      <c r="M117" s="32"/>
      <c r="N117" s="32"/>
      <c r="O117" s="121"/>
      <c r="P117" s="21"/>
      <c r="Q117" s="21"/>
      <c r="R117" s="21"/>
      <c r="S117" s="21"/>
      <c r="T117" s="21"/>
    </row>
    <row r="118" spans="1:20" ht="15">
      <c r="A118" s="104"/>
      <c r="B118" s="104"/>
      <c r="D118" s="32"/>
      <c r="E118" s="32"/>
      <c r="F118" s="32"/>
      <c r="G118" s="32"/>
      <c r="H118" s="32"/>
      <c r="I118" s="32"/>
      <c r="J118" s="32"/>
      <c r="K118" s="32"/>
      <c r="L118" s="32"/>
      <c r="M118" s="32"/>
      <c r="N118" s="32"/>
      <c r="O118" s="121"/>
      <c r="P118" s="21"/>
      <c r="Q118" s="21"/>
      <c r="R118" s="21"/>
      <c r="S118" s="21"/>
      <c r="T118" s="21"/>
    </row>
    <row r="119" spans="1:20" ht="15">
      <c r="A119" s="104"/>
      <c r="B119" s="104"/>
      <c r="D119" s="32"/>
      <c r="E119" s="32"/>
      <c r="F119" s="32"/>
      <c r="G119" s="32"/>
      <c r="H119" s="32"/>
      <c r="I119" s="32"/>
      <c r="J119" s="32"/>
      <c r="K119" s="32"/>
      <c r="L119" s="32"/>
      <c r="M119" s="32"/>
      <c r="N119" s="32"/>
      <c r="O119" s="121"/>
      <c r="P119" s="21"/>
      <c r="Q119" s="21"/>
      <c r="R119" s="21"/>
      <c r="S119" s="21"/>
      <c r="T119" s="21"/>
    </row>
  </sheetData>
  <mergeCells count="2">
    <mergeCell ref="I7:K7"/>
    <mergeCell ref="E7:G7"/>
  </mergeCells>
  <printOptions/>
  <pageMargins left="0.55" right="0.3" top="0.54" bottom="0.33" header="0.25" footer="0.17"/>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2:K64"/>
  <sheetViews>
    <sheetView workbookViewId="0" topLeftCell="A1">
      <selection activeCell="E5" sqref="E5"/>
    </sheetView>
  </sheetViews>
  <sheetFormatPr defaultColWidth="9.140625" defaultRowHeight="12.75"/>
  <cols>
    <col min="1" max="1" width="4.00390625" style="28" customWidth="1"/>
    <col min="2" max="2" width="2.57421875" style="28" customWidth="1"/>
    <col min="3" max="3" width="35.140625" style="24" customWidth="1"/>
    <col min="4" max="4" width="16.7109375" style="24" customWidth="1"/>
    <col min="5" max="5" width="6.140625" style="32" customWidth="1"/>
    <col min="6" max="6" width="16.7109375" style="24" customWidth="1"/>
    <col min="7" max="7" width="3.28125" style="24" customWidth="1"/>
    <col min="8" max="11" width="17.57421875" style="33" customWidth="1"/>
  </cols>
  <sheetData>
    <row r="2" spans="1:11" ht="15">
      <c r="A2" s="23" t="s">
        <v>55</v>
      </c>
      <c r="B2" s="23"/>
      <c r="D2" s="25"/>
      <c r="E2" s="26"/>
      <c r="F2" s="25"/>
      <c r="H2" s="27"/>
      <c r="I2" s="27"/>
      <c r="J2" s="27"/>
      <c r="K2" s="27"/>
    </row>
    <row r="3" spans="1:11" ht="15">
      <c r="A3" s="28" t="s">
        <v>56</v>
      </c>
      <c r="D3" s="29"/>
      <c r="E3" s="30"/>
      <c r="F3" s="29"/>
      <c r="H3" s="31"/>
      <c r="I3" s="31"/>
      <c r="J3" s="31"/>
      <c r="K3" s="31"/>
    </row>
    <row r="5" spans="1:11" ht="15">
      <c r="A5" s="23" t="s">
        <v>121</v>
      </c>
      <c r="B5" s="23"/>
      <c r="D5" s="25"/>
      <c r="E5" s="26"/>
      <c r="F5" s="25"/>
      <c r="H5" s="27"/>
      <c r="I5" s="27"/>
      <c r="J5" s="27"/>
      <c r="K5" s="27"/>
    </row>
    <row r="6" spans="1:11" ht="15">
      <c r="A6" s="23"/>
      <c r="B6" s="23"/>
      <c r="C6" s="25"/>
      <c r="D6" s="25"/>
      <c r="E6" s="26"/>
      <c r="F6" s="25"/>
      <c r="H6" s="27"/>
      <c r="I6" s="27"/>
      <c r="J6" s="27"/>
      <c r="K6" s="27"/>
    </row>
    <row r="7" spans="1:11" ht="15">
      <c r="A7" s="23"/>
      <c r="B7" s="23"/>
      <c r="C7" s="25"/>
      <c r="D7" s="25"/>
      <c r="E7" s="26"/>
      <c r="F7" s="25"/>
      <c r="H7" s="27"/>
      <c r="I7" s="27"/>
      <c r="J7" s="27"/>
      <c r="K7" s="27"/>
    </row>
    <row r="8" spans="1:11" ht="15">
      <c r="A8" s="23"/>
      <c r="B8" s="23"/>
      <c r="C8" s="34"/>
      <c r="D8" s="34" t="s">
        <v>134</v>
      </c>
      <c r="E8" s="35"/>
      <c r="F8" s="34" t="s">
        <v>134</v>
      </c>
      <c r="H8" s="36"/>
      <c r="I8" s="36"/>
      <c r="J8" s="36"/>
      <c r="K8" s="36"/>
    </row>
    <row r="9" spans="1:11" ht="14.25">
      <c r="A9" s="23"/>
      <c r="B9" s="23"/>
      <c r="C9" s="34"/>
      <c r="D9" s="34" t="s">
        <v>135</v>
      </c>
      <c r="E9" s="35"/>
      <c r="F9" s="34" t="s">
        <v>136</v>
      </c>
      <c r="G9" s="34"/>
      <c r="H9" s="37"/>
      <c r="I9" s="37"/>
      <c r="J9" s="37"/>
      <c r="K9" s="37"/>
    </row>
    <row r="10" spans="1:11" ht="14.25">
      <c r="A10" s="23"/>
      <c r="B10" s="23"/>
      <c r="C10" s="34"/>
      <c r="D10" s="34" t="s">
        <v>66</v>
      </c>
      <c r="E10" s="35"/>
      <c r="F10" s="34" t="s">
        <v>137</v>
      </c>
      <c r="G10" s="34"/>
      <c r="H10" s="37"/>
      <c r="I10" s="37"/>
      <c r="J10" s="37"/>
      <c r="K10" s="37"/>
    </row>
    <row r="11" spans="1:11" ht="15">
      <c r="A11" s="23"/>
      <c r="B11" s="23"/>
      <c r="C11" s="34"/>
      <c r="E11" s="35"/>
      <c r="F11" s="34" t="s">
        <v>138</v>
      </c>
      <c r="G11" s="34"/>
      <c r="H11" s="37"/>
      <c r="I11" s="37"/>
      <c r="J11" s="37"/>
      <c r="K11" s="37"/>
    </row>
    <row r="12" spans="1:11" ht="15">
      <c r="A12" s="23"/>
      <c r="B12" s="23"/>
      <c r="C12" s="34"/>
      <c r="E12" s="35"/>
      <c r="F12" s="34"/>
      <c r="G12" s="34"/>
      <c r="H12" s="37"/>
      <c r="I12" s="37"/>
      <c r="J12" s="37"/>
      <c r="K12" s="37"/>
    </row>
    <row r="13" spans="1:11" ht="14.25">
      <c r="A13" s="23"/>
      <c r="B13" s="23"/>
      <c r="C13" s="34"/>
      <c r="D13" s="38" t="s">
        <v>71</v>
      </c>
      <c r="E13" s="39"/>
      <c r="F13" s="38" t="s">
        <v>72</v>
      </c>
      <c r="G13" s="34"/>
      <c r="H13" s="40"/>
      <c r="I13" s="40"/>
      <c r="J13" s="40"/>
      <c r="K13" s="40"/>
    </row>
    <row r="14" spans="1:11" ht="14.25">
      <c r="A14" s="23"/>
      <c r="B14" s="23"/>
      <c r="C14" s="34"/>
      <c r="D14" s="34" t="s">
        <v>151</v>
      </c>
      <c r="E14" s="35"/>
      <c r="F14" s="34" t="s">
        <v>151</v>
      </c>
      <c r="G14" s="34"/>
      <c r="H14" s="37"/>
      <c r="I14" s="37"/>
      <c r="J14" s="37"/>
      <c r="K14" s="37"/>
    </row>
    <row r="15" spans="4:11" ht="15">
      <c r="D15" s="41"/>
      <c r="E15" s="42"/>
      <c r="F15" s="41"/>
      <c r="H15" s="43"/>
      <c r="I15" s="43"/>
      <c r="J15" s="43"/>
      <c r="K15" s="43"/>
    </row>
    <row r="16" spans="1:11" ht="15">
      <c r="A16" s="44" t="s">
        <v>1</v>
      </c>
      <c r="B16" s="45" t="s">
        <v>122</v>
      </c>
      <c r="D16" s="46">
        <f>22435125</f>
        <v>22435125</v>
      </c>
      <c r="E16" s="47"/>
      <c r="F16" s="48" t="s">
        <v>76</v>
      </c>
      <c r="H16" s="49"/>
      <c r="I16" s="49"/>
      <c r="J16" s="49"/>
      <c r="K16" s="49"/>
    </row>
    <row r="17" spans="1:11" ht="15">
      <c r="A17" s="44" t="s">
        <v>3</v>
      </c>
      <c r="B17" s="50" t="s">
        <v>123</v>
      </c>
      <c r="D17" s="46">
        <v>629122</v>
      </c>
      <c r="E17" s="47"/>
      <c r="F17" s="48" t="s">
        <v>76</v>
      </c>
      <c r="H17" s="49"/>
      <c r="I17" s="49"/>
      <c r="J17" s="49"/>
      <c r="K17" s="49"/>
    </row>
    <row r="18" spans="1:11" ht="15">
      <c r="A18" s="23"/>
      <c r="B18" s="23"/>
      <c r="C18" s="50"/>
      <c r="D18" s="51"/>
      <c r="E18" s="52"/>
      <c r="F18" s="51"/>
      <c r="G18" s="50"/>
      <c r="H18" s="53"/>
      <c r="I18" s="53"/>
      <c r="J18" s="49"/>
      <c r="K18" s="49"/>
    </row>
    <row r="19" spans="1:11" ht="15">
      <c r="A19" s="44" t="s">
        <v>5</v>
      </c>
      <c r="B19" s="50" t="s">
        <v>124</v>
      </c>
      <c r="D19" s="54"/>
      <c r="E19" s="55"/>
      <c r="F19" s="56"/>
      <c r="H19" s="57"/>
      <c r="I19" s="57"/>
      <c r="J19" s="49"/>
      <c r="K19" s="49"/>
    </row>
    <row r="20" spans="3:11" ht="15">
      <c r="C20" s="44" t="s">
        <v>139</v>
      </c>
      <c r="D20" s="82">
        <v>72420596</v>
      </c>
      <c r="E20" s="47"/>
      <c r="F20" s="83" t="s">
        <v>76</v>
      </c>
      <c r="H20" s="49"/>
      <c r="I20" s="49"/>
      <c r="J20" s="49"/>
      <c r="K20" s="49"/>
    </row>
    <row r="21" spans="3:11" ht="15">
      <c r="C21" s="44" t="s">
        <v>140</v>
      </c>
      <c r="D21" s="78">
        <v>2160195</v>
      </c>
      <c r="E21" s="47"/>
      <c r="F21" s="80" t="s">
        <v>76</v>
      </c>
      <c r="H21" s="49"/>
      <c r="I21" s="49"/>
      <c r="J21" s="49"/>
      <c r="K21" s="49"/>
    </row>
    <row r="22" spans="3:11" ht="15">
      <c r="C22" s="44" t="s">
        <v>141</v>
      </c>
      <c r="D22" s="78">
        <v>567713</v>
      </c>
      <c r="E22" s="47"/>
      <c r="F22" s="80" t="s">
        <v>76</v>
      </c>
      <c r="H22" s="49"/>
      <c r="I22" s="49"/>
      <c r="J22" s="49"/>
      <c r="K22" s="49"/>
    </row>
    <row r="23" spans="3:11" ht="15">
      <c r="C23" s="44" t="s">
        <v>142</v>
      </c>
      <c r="D23" s="79">
        <v>1029265</v>
      </c>
      <c r="E23" s="47"/>
      <c r="F23" s="81" t="s">
        <v>76</v>
      </c>
      <c r="H23" s="49"/>
      <c r="I23" s="49"/>
      <c r="J23" s="49"/>
      <c r="K23" s="49"/>
    </row>
    <row r="24" spans="3:11" ht="15">
      <c r="C24" s="44"/>
      <c r="D24" s="58">
        <f>SUM(D20:D23)</f>
        <v>76177769</v>
      </c>
      <c r="E24" s="59"/>
      <c r="F24" s="60" t="s">
        <v>76</v>
      </c>
      <c r="H24" s="61"/>
      <c r="I24" s="61"/>
      <c r="J24" s="49"/>
      <c r="K24" s="49"/>
    </row>
    <row r="25" spans="4:11" ht="15">
      <c r="D25" s="54"/>
      <c r="E25" s="55"/>
      <c r="F25" s="56"/>
      <c r="H25" s="57"/>
      <c r="I25" s="57"/>
      <c r="J25" s="49"/>
      <c r="K25" s="49"/>
    </row>
    <row r="26" spans="1:11" ht="15">
      <c r="A26" s="44" t="s">
        <v>7</v>
      </c>
      <c r="B26" s="50" t="s">
        <v>125</v>
      </c>
      <c r="D26" s="54"/>
      <c r="E26" s="55"/>
      <c r="F26" s="56"/>
      <c r="H26" s="57"/>
      <c r="I26" s="57"/>
      <c r="J26" s="49"/>
      <c r="K26" s="49"/>
    </row>
    <row r="27" spans="3:11" ht="15">
      <c r="C27" s="44" t="s">
        <v>144</v>
      </c>
      <c r="D27" s="82">
        <v>15516944</v>
      </c>
      <c r="E27" s="47"/>
      <c r="F27" s="83" t="s">
        <v>76</v>
      </c>
      <c r="H27" s="49"/>
      <c r="I27" s="49"/>
      <c r="J27" s="49"/>
      <c r="K27" s="49"/>
    </row>
    <row r="28" spans="3:11" ht="15">
      <c r="C28" s="44" t="s">
        <v>145</v>
      </c>
      <c r="D28" s="78">
        <f>983381+5528412+487075+77500+933769-94450+4+137862</f>
        <v>8053553</v>
      </c>
      <c r="E28" s="47"/>
      <c r="F28" s="80" t="s">
        <v>76</v>
      </c>
      <c r="H28" s="49"/>
      <c r="I28" s="49"/>
      <c r="J28" s="49"/>
      <c r="K28" s="49"/>
    </row>
    <row r="29" spans="3:11" ht="15">
      <c r="C29" s="44" t="s">
        <v>143</v>
      </c>
      <c r="D29" s="78">
        <f>664065+10317005</f>
        <v>10981070</v>
      </c>
      <c r="E29" s="47"/>
      <c r="F29" s="80" t="s">
        <v>76</v>
      </c>
      <c r="H29" s="49"/>
      <c r="I29" s="49"/>
      <c r="J29" s="49"/>
      <c r="K29" s="49"/>
    </row>
    <row r="30" spans="3:11" ht="15">
      <c r="C30" s="44" t="s">
        <v>146</v>
      </c>
      <c r="D30" s="78">
        <v>94449.8</v>
      </c>
      <c r="E30" s="47"/>
      <c r="F30" s="80" t="s">
        <v>76</v>
      </c>
      <c r="H30" s="49"/>
      <c r="I30" s="49"/>
      <c r="J30" s="49"/>
      <c r="K30" s="49"/>
    </row>
    <row r="31" spans="3:11" ht="15">
      <c r="C31" s="62" t="s">
        <v>147</v>
      </c>
      <c r="D31" s="78">
        <f>1524424+1270217-440000</f>
        <v>2354641</v>
      </c>
      <c r="E31" s="47"/>
      <c r="F31" s="80" t="s">
        <v>76</v>
      </c>
      <c r="H31" s="49"/>
      <c r="I31" s="49"/>
      <c r="J31" s="49"/>
      <c r="K31" s="49"/>
    </row>
    <row r="32" spans="3:11" ht="15">
      <c r="C32" s="44" t="s">
        <v>148</v>
      </c>
      <c r="D32" s="79">
        <v>0</v>
      </c>
      <c r="E32" s="47"/>
      <c r="F32" s="81" t="s">
        <v>76</v>
      </c>
      <c r="H32" s="49"/>
      <c r="I32" s="49"/>
      <c r="J32" s="49"/>
      <c r="K32" s="49"/>
    </row>
    <row r="33" spans="3:11" ht="15">
      <c r="C33" s="44"/>
      <c r="D33" s="58">
        <f>SUM(D27:D32)</f>
        <v>37000657.8</v>
      </c>
      <c r="E33" s="59"/>
      <c r="F33" s="60" t="s">
        <v>76</v>
      </c>
      <c r="H33" s="61"/>
      <c r="I33" s="61"/>
      <c r="J33" s="49"/>
      <c r="K33" s="49"/>
    </row>
    <row r="34" spans="4:11" ht="15">
      <c r="D34" s="54"/>
      <c r="E34" s="55"/>
      <c r="F34" s="56"/>
      <c r="H34" s="57"/>
      <c r="I34" s="57"/>
      <c r="J34" s="49"/>
      <c r="K34" s="49"/>
    </row>
    <row r="35" spans="1:11" ht="15">
      <c r="A35" s="44" t="s">
        <v>9</v>
      </c>
      <c r="B35" s="50" t="s">
        <v>126</v>
      </c>
      <c r="D35" s="63">
        <f>D24-D33</f>
        <v>39177111.2</v>
      </c>
      <c r="E35" s="59"/>
      <c r="F35" s="48" t="s">
        <v>76</v>
      </c>
      <c r="H35" s="61"/>
      <c r="I35" s="61"/>
      <c r="J35" s="49"/>
      <c r="K35" s="49"/>
    </row>
    <row r="36" spans="4:11" ht="15">
      <c r="D36" s="63"/>
      <c r="E36" s="59"/>
      <c r="F36" s="64"/>
      <c r="H36" s="61"/>
      <c r="I36" s="61"/>
      <c r="J36" s="49"/>
      <c r="K36" s="49"/>
    </row>
    <row r="37" spans="4:11" ht="15.75" thickBot="1">
      <c r="D37" s="65">
        <f>D16+D17+D35</f>
        <v>62241358.2</v>
      </c>
      <c r="E37" s="59"/>
      <c r="F37" s="66" t="s">
        <v>76</v>
      </c>
      <c r="H37" s="61"/>
      <c r="I37" s="61"/>
      <c r="J37" s="49"/>
      <c r="K37" s="49"/>
    </row>
    <row r="38" spans="4:11" ht="15">
      <c r="D38" s="54"/>
      <c r="E38" s="55"/>
      <c r="F38" s="56"/>
      <c r="H38" s="57"/>
      <c r="I38" s="57"/>
      <c r="J38" s="49"/>
      <c r="K38" s="49"/>
    </row>
    <row r="39" spans="1:11" ht="15">
      <c r="A39" s="44" t="s">
        <v>10</v>
      </c>
      <c r="B39" s="50" t="s">
        <v>127</v>
      </c>
      <c r="D39" s="54"/>
      <c r="E39" s="55"/>
      <c r="F39" s="56"/>
      <c r="H39" s="57"/>
      <c r="I39" s="57"/>
      <c r="J39" s="49"/>
      <c r="K39" s="49"/>
    </row>
    <row r="40" spans="1:11" ht="15">
      <c r="A40" s="44"/>
      <c r="B40" s="24"/>
      <c r="D40" s="54"/>
      <c r="E40" s="55"/>
      <c r="F40" s="56"/>
      <c r="H40" s="57"/>
      <c r="I40" s="57"/>
      <c r="J40" s="49"/>
      <c r="K40" s="49"/>
    </row>
    <row r="41" spans="2:11" ht="15">
      <c r="B41" s="50" t="s">
        <v>128</v>
      </c>
      <c r="D41" s="46">
        <v>35000000</v>
      </c>
      <c r="E41" s="47"/>
      <c r="F41" s="48" t="s">
        <v>76</v>
      </c>
      <c r="H41" s="49"/>
      <c r="I41" s="49"/>
      <c r="J41" s="49"/>
      <c r="K41" s="49"/>
    </row>
    <row r="42" spans="2:11" ht="15">
      <c r="B42" s="24"/>
      <c r="D42" s="46"/>
      <c r="E42" s="47"/>
      <c r="F42" s="48"/>
      <c r="H42" s="49"/>
      <c r="I42" s="49"/>
      <c r="J42" s="49"/>
      <c r="K42" s="49"/>
    </row>
    <row r="43" spans="2:11" ht="15">
      <c r="B43" s="50" t="s">
        <v>129</v>
      </c>
      <c r="D43" s="46"/>
      <c r="E43" s="47"/>
      <c r="F43" s="56"/>
      <c r="H43" s="49"/>
      <c r="I43" s="49"/>
      <c r="J43" s="49"/>
      <c r="K43" s="49"/>
    </row>
    <row r="44" spans="3:11" ht="15">
      <c r="C44" s="62" t="s">
        <v>149</v>
      </c>
      <c r="D44" s="46">
        <v>0</v>
      </c>
      <c r="E44" s="47"/>
      <c r="F44" s="48" t="s">
        <v>76</v>
      </c>
      <c r="H44" s="49"/>
      <c r="I44" s="49"/>
      <c r="J44" s="49"/>
      <c r="K44" s="49"/>
    </row>
    <row r="45" spans="3:11" ht="15">
      <c r="C45" s="62" t="s">
        <v>150</v>
      </c>
      <c r="D45" s="46">
        <v>17357892</v>
      </c>
      <c r="E45" s="47"/>
      <c r="F45" s="56" t="s">
        <v>76</v>
      </c>
      <c r="H45" s="49"/>
      <c r="I45" s="49"/>
      <c r="J45" s="49"/>
      <c r="K45" s="49"/>
    </row>
    <row r="46" spans="4:11" ht="15">
      <c r="D46" s="67">
        <f>SUM(D41:D45)</f>
        <v>52357892</v>
      </c>
      <c r="E46" s="68"/>
      <c r="F46" s="69" t="s">
        <v>76</v>
      </c>
      <c r="H46" s="70"/>
      <c r="I46" s="70"/>
      <c r="J46" s="49"/>
      <c r="K46" s="49"/>
    </row>
    <row r="47" spans="4:11" ht="15">
      <c r="D47" s="71"/>
      <c r="E47" s="72"/>
      <c r="F47" s="56"/>
      <c r="H47" s="73"/>
      <c r="I47" s="73"/>
      <c r="J47" s="49"/>
      <c r="K47" s="49"/>
    </row>
    <row r="48" spans="1:11" ht="15">
      <c r="A48" s="44" t="s">
        <v>11</v>
      </c>
      <c r="B48" s="45" t="s">
        <v>130</v>
      </c>
      <c r="D48" s="46">
        <v>973015</v>
      </c>
      <c r="E48" s="47"/>
      <c r="F48" s="48" t="s">
        <v>76</v>
      </c>
      <c r="H48" s="49"/>
      <c r="I48" s="49"/>
      <c r="J48" s="49"/>
      <c r="K48" s="49"/>
    </row>
    <row r="49" spans="4:11" ht="15">
      <c r="D49" s="71"/>
      <c r="E49" s="72"/>
      <c r="F49" s="56"/>
      <c r="H49" s="73"/>
      <c r="I49" s="73"/>
      <c r="J49" s="49"/>
      <c r="K49" s="49"/>
    </row>
    <row r="50" spans="1:11" ht="15">
      <c r="A50" s="44" t="s">
        <v>12</v>
      </c>
      <c r="B50" s="50" t="s">
        <v>131</v>
      </c>
      <c r="D50" s="71">
        <f>2104625+7267891-664065</f>
        <v>8708451</v>
      </c>
      <c r="E50" s="72"/>
      <c r="F50" s="56" t="s">
        <v>76</v>
      </c>
      <c r="H50" s="73"/>
      <c r="I50" s="73"/>
      <c r="J50" s="49"/>
      <c r="K50" s="49"/>
    </row>
    <row r="51" spans="1:11" ht="15">
      <c r="A51" s="44" t="s">
        <v>16</v>
      </c>
      <c r="B51" s="50" t="s">
        <v>132</v>
      </c>
      <c r="D51" s="46">
        <v>202000</v>
      </c>
      <c r="E51" s="47"/>
      <c r="F51" s="48" t="s">
        <v>76</v>
      </c>
      <c r="H51" s="49"/>
      <c r="I51" s="49"/>
      <c r="J51" s="49"/>
      <c r="K51" s="49"/>
    </row>
    <row r="52" spans="4:11" ht="15">
      <c r="D52" s="54"/>
      <c r="E52" s="55"/>
      <c r="F52" s="56"/>
      <c r="H52" s="57"/>
      <c r="I52" s="57"/>
      <c r="J52" s="49"/>
      <c r="K52" s="49"/>
    </row>
    <row r="53" spans="4:11" ht="15.75" thickBot="1">
      <c r="D53" s="65">
        <f>D46+D48+D51+D50</f>
        <v>62241358</v>
      </c>
      <c r="E53" s="59"/>
      <c r="F53" s="66" t="s">
        <v>76</v>
      </c>
      <c r="H53" s="61"/>
      <c r="I53" s="61"/>
      <c r="J53" s="49"/>
      <c r="K53" s="49"/>
    </row>
    <row r="54" spans="4:11" ht="15">
      <c r="D54" s="54"/>
      <c r="E54" s="55"/>
      <c r="F54" s="56"/>
      <c r="H54" s="57"/>
      <c r="I54" s="57"/>
      <c r="J54" s="49"/>
      <c r="K54" s="49"/>
    </row>
    <row r="55" spans="1:11" ht="15">
      <c r="A55" s="44" t="s">
        <v>18</v>
      </c>
      <c r="B55" s="44"/>
      <c r="C55" s="44" t="s">
        <v>133</v>
      </c>
      <c r="D55" s="74">
        <f>((D46-D17)/35000000)</f>
        <v>1.4779648571428572</v>
      </c>
      <c r="E55" s="75"/>
      <c r="F55" s="48" t="s">
        <v>76</v>
      </c>
      <c r="G55" s="46"/>
      <c r="H55" s="76"/>
      <c r="I55" s="76"/>
      <c r="J55" s="49"/>
      <c r="K55" s="49"/>
    </row>
    <row r="56" spans="6:11" ht="15">
      <c r="F56" s="41"/>
      <c r="J56" s="49"/>
      <c r="K56" s="49"/>
    </row>
    <row r="57" spans="10:11" ht="15">
      <c r="J57" s="49"/>
      <c r="K57" s="49"/>
    </row>
    <row r="58" spans="1:11" ht="15">
      <c r="A58" s="77" t="s">
        <v>117</v>
      </c>
      <c r="B58" s="77"/>
      <c r="C58" s="24" t="s">
        <v>118</v>
      </c>
      <c r="J58" s="49"/>
      <c r="K58" s="49"/>
    </row>
    <row r="59" spans="10:11" ht="15">
      <c r="J59" s="49"/>
      <c r="K59" s="49"/>
    </row>
    <row r="60" spans="10:11" ht="15">
      <c r="J60" s="49"/>
      <c r="K60" s="49"/>
    </row>
    <row r="61" spans="10:11" ht="15">
      <c r="J61" s="49"/>
      <c r="K61" s="49"/>
    </row>
    <row r="62" spans="10:11" ht="15">
      <c r="J62" s="49"/>
      <c r="K62" s="49"/>
    </row>
    <row r="63" spans="10:11" ht="15">
      <c r="J63" s="49"/>
      <c r="K63" s="49"/>
    </row>
    <row r="64" spans="10:11" ht="15">
      <c r="J64" s="49"/>
      <c r="K64" s="49"/>
    </row>
  </sheetData>
  <printOptions/>
  <pageMargins left="0.77" right="0.64" top="0.47" bottom="0.8" header="0.25" footer="0.5"/>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Aerospeed</cp:lastModifiedBy>
  <cp:lastPrinted>2001-10-04T20:42:31Z</cp:lastPrinted>
  <dcterms:created xsi:type="dcterms:W3CDTF">2001-10-02T06:57:48Z</dcterms:created>
  <dcterms:modified xsi:type="dcterms:W3CDTF">2001-10-04T20:45:32Z</dcterms:modified>
  <cp:category/>
  <cp:version/>
  <cp:contentType/>
  <cp:contentStatus/>
</cp:coreProperties>
</file>